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473009AF-1CF7-4776-8B43-A818B960D17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 kalkulacyjny" sheetId="1" r:id="rId1"/>
    <sheet name="8.1_2026" sheetId="2" r:id="rId2"/>
    <sheet name="8.1_2027" sheetId="3" r:id="rId3"/>
    <sheet name="8.1_2028" sheetId="4" r:id="rId4"/>
    <sheet name="8.1_2029" sheetId="5" r:id="rId5"/>
    <sheet name="Łączna wartość" sheetId="6" r:id="rId6"/>
    <sheet name="Instrukcja" sheetId="7" r:id="rId7"/>
  </sheets>
  <definedNames>
    <definedName name="_xlnm.Print_Area" localSheetId="2">'8.1_2027'!$A$1:$J$26</definedName>
    <definedName name="_xlnm.Print_Area" localSheetId="3">'8.1_2028'!$A$1:$J$26</definedName>
    <definedName name="_xlnm.Print_Area" localSheetId="6">Instrukcja!$A$1:$E$20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8" i="5" l="1"/>
  <c r="E18" i="5" s="1"/>
  <c r="C17" i="5"/>
  <c r="E17" i="5" s="1"/>
  <c r="C10" i="5"/>
  <c r="E10" i="5" s="1"/>
  <c r="C9" i="5"/>
  <c r="E9" i="5" s="1"/>
  <c r="E8" i="5"/>
  <c r="I8" i="5" s="1"/>
  <c r="C8" i="5"/>
  <c r="C7" i="5"/>
  <c r="C11" i="5" s="1"/>
  <c r="E18" i="4"/>
  <c r="I18" i="4" s="1"/>
  <c r="C18" i="4"/>
  <c r="C17" i="4"/>
  <c r="E17" i="4" s="1"/>
  <c r="C11" i="4"/>
  <c r="C10" i="4"/>
  <c r="E10" i="4" s="1"/>
  <c r="C9" i="4"/>
  <c r="E9" i="4" s="1"/>
  <c r="C8" i="4"/>
  <c r="E8" i="4" s="1"/>
  <c r="E7" i="4"/>
  <c r="E11" i="4" s="1"/>
  <c r="C7" i="4"/>
  <c r="C19" i="3"/>
  <c r="C18" i="3"/>
  <c r="E18" i="3" s="1"/>
  <c r="E17" i="3"/>
  <c r="I17" i="3" s="1"/>
  <c r="C17" i="3"/>
  <c r="C11" i="3"/>
  <c r="C10" i="3"/>
  <c r="E10" i="3" s="1"/>
  <c r="C9" i="3"/>
  <c r="E9" i="3" s="1"/>
  <c r="C8" i="3"/>
  <c r="E8" i="3" s="1"/>
  <c r="C7" i="3"/>
  <c r="E7" i="3" s="1"/>
  <c r="C19" i="2"/>
  <c r="C18" i="2"/>
  <c r="E18" i="2" s="1"/>
  <c r="C17" i="2"/>
  <c r="E17" i="2" s="1"/>
  <c r="C10" i="2"/>
  <c r="E10" i="2" s="1"/>
  <c r="C9" i="2"/>
  <c r="E9" i="2" s="1"/>
  <c r="C8" i="2"/>
  <c r="E8" i="2" s="1"/>
  <c r="C7" i="2"/>
  <c r="C11" i="2" s="1"/>
  <c r="C14" i="1"/>
  <c r="C13" i="1"/>
  <c r="G18" i="3" l="1"/>
  <c r="J18" i="3" s="1"/>
  <c r="I18" i="3"/>
  <c r="I19" i="3" s="1"/>
  <c r="I10" i="4"/>
  <c r="G10" i="4"/>
  <c r="J10" i="4" s="1"/>
  <c r="G18" i="2"/>
  <c r="J18" i="2" s="1"/>
  <c r="I18" i="2"/>
  <c r="G8" i="4"/>
  <c r="J8" i="4" s="1"/>
  <c r="I8" i="4"/>
  <c r="I8" i="2"/>
  <c r="G8" i="2"/>
  <c r="J8" i="2" s="1"/>
  <c r="G7" i="3"/>
  <c r="E11" i="3"/>
  <c r="I7" i="3"/>
  <c r="I9" i="4"/>
  <c r="G9" i="4"/>
  <c r="J9" i="4" s="1"/>
  <c r="I9" i="2"/>
  <c r="G9" i="2"/>
  <c r="J9" i="2" s="1"/>
  <c r="I9" i="1" s="1"/>
  <c r="G8" i="3"/>
  <c r="J8" i="3" s="1"/>
  <c r="I8" i="3"/>
  <c r="I10" i="2"/>
  <c r="G10" i="1" s="1"/>
  <c r="G10" i="2"/>
  <c r="J10" i="2" s="1"/>
  <c r="I9" i="3"/>
  <c r="G9" i="3"/>
  <c r="J9" i="3" s="1"/>
  <c r="G17" i="2"/>
  <c r="E19" i="2"/>
  <c r="I17" i="2"/>
  <c r="I10" i="3"/>
  <c r="G10" i="3"/>
  <c r="J10" i="3" s="1"/>
  <c r="G17" i="4"/>
  <c r="E19" i="4"/>
  <c r="I17" i="4"/>
  <c r="I19" i="4" s="1"/>
  <c r="I9" i="5"/>
  <c r="G9" i="5"/>
  <c r="J9" i="5" s="1"/>
  <c r="I10" i="5"/>
  <c r="G10" i="5"/>
  <c r="J10" i="5" s="1"/>
  <c r="G17" i="5"/>
  <c r="E19" i="5"/>
  <c r="I17" i="5"/>
  <c r="I19" i="5" s="1"/>
  <c r="I18" i="5"/>
  <c r="G18" i="5"/>
  <c r="J18" i="5" s="1"/>
  <c r="G17" i="3"/>
  <c r="G7" i="4"/>
  <c r="E7" i="2"/>
  <c r="E19" i="3"/>
  <c r="C19" i="4"/>
  <c r="C19" i="5"/>
  <c r="G18" i="4"/>
  <c r="J18" i="4" s="1"/>
  <c r="E7" i="5"/>
  <c r="G8" i="5"/>
  <c r="J8" i="5" s="1"/>
  <c r="I7" i="4"/>
  <c r="I11" i="4" s="1"/>
  <c r="I23" i="4" s="1"/>
  <c r="I19" i="2" l="1"/>
  <c r="G11" i="1"/>
  <c r="G11" i="3"/>
  <c r="J7" i="3"/>
  <c r="J11" i="3" s="1"/>
  <c r="I12" i="1"/>
  <c r="H12" i="1" s="1"/>
  <c r="F12" i="1" s="1"/>
  <c r="G7" i="2"/>
  <c r="E11" i="2"/>
  <c r="I7" i="2"/>
  <c r="G11" i="4"/>
  <c r="J7" i="4"/>
  <c r="J11" i="4" s="1"/>
  <c r="G19" i="3"/>
  <c r="J17" i="3"/>
  <c r="J19" i="3" s="1"/>
  <c r="I8" i="1"/>
  <c r="E10" i="1"/>
  <c r="D10" i="1"/>
  <c r="I11" i="3"/>
  <c r="I23" i="3" s="1"/>
  <c r="E11" i="5"/>
  <c r="G7" i="5"/>
  <c r="I7" i="5"/>
  <c r="I11" i="5" s="1"/>
  <c r="I23" i="5" s="1"/>
  <c r="G19" i="5"/>
  <c r="J17" i="5"/>
  <c r="J19" i="5" s="1"/>
  <c r="G19" i="2"/>
  <c r="J17" i="2"/>
  <c r="G12" i="1"/>
  <c r="G19" i="4"/>
  <c r="J17" i="4"/>
  <c r="J19" i="4" s="1"/>
  <c r="G9" i="1"/>
  <c r="H9" i="1" s="1"/>
  <c r="F9" i="1" s="1"/>
  <c r="I10" i="1"/>
  <c r="H10" i="1" s="1"/>
  <c r="F10" i="1" s="1"/>
  <c r="G8" i="1"/>
  <c r="I25" i="4" l="1"/>
  <c r="I24" i="4"/>
  <c r="I25" i="3"/>
  <c r="I24" i="3"/>
  <c r="I11" i="2"/>
  <c r="I23" i="2" s="1"/>
  <c r="G7" i="1"/>
  <c r="I11" i="1"/>
  <c r="J19" i="2"/>
  <c r="E9" i="1"/>
  <c r="D9" i="1"/>
  <c r="H8" i="1"/>
  <c r="F8" i="1" s="1"/>
  <c r="G14" i="1"/>
  <c r="E11" i="1"/>
  <c r="D11" i="1"/>
  <c r="E8" i="1"/>
  <c r="D8" i="1"/>
  <c r="E12" i="1"/>
  <c r="D12" i="1"/>
  <c r="J7" i="5"/>
  <c r="J11" i="5" s="1"/>
  <c r="G11" i="5"/>
  <c r="G11" i="2"/>
  <c r="J7" i="2"/>
  <c r="G13" i="1" l="1"/>
  <c r="G15" i="1" s="1"/>
  <c r="E7" i="1"/>
  <c r="E13" i="1" s="1"/>
  <c r="D7" i="1"/>
  <c r="I7" i="1"/>
  <c r="J11" i="2"/>
  <c r="I25" i="5"/>
  <c r="I24" i="5"/>
  <c r="E14" i="1"/>
  <c r="H11" i="1"/>
  <c r="I14" i="1"/>
  <c r="D5" i="6" s="1"/>
  <c r="H14" i="1" l="1"/>
  <c r="F11" i="1"/>
  <c r="I25" i="2"/>
  <c r="I24" i="2"/>
  <c r="H7" i="1"/>
  <c r="I13" i="1"/>
  <c r="D3" i="6" l="1"/>
  <c r="I15" i="1"/>
  <c r="D7" i="6" s="1"/>
  <c r="H13" i="1"/>
  <c r="H15" i="1" s="1"/>
  <c r="F7" i="1"/>
</calcChain>
</file>

<file path=xl/sharedStrings.xml><?xml version="1.0" encoding="utf-8"?>
<sst xmlns="http://schemas.openxmlformats.org/spreadsheetml/2006/main" count="223" uniqueCount="74">
  <si>
    <t>Kalkulacja cenowa za sprzątanie pomieszczeń i terenu zewnętrznego – okres 36 m-cy (01.11.2026 r. – 31.10.2029 r.)</t>
  </si>
  <si>
    <t>Wartości zbiorcze wyliczają się automatycznie na podstawie Załącznika nr 8.1 (arkusze roczne). Wykonawca uzupełnia dane wyłącznie w Załączniku nr 8.1.</t>
  </si>
  <si>
    <t>Lp.</t>
  </si>
  <si>
    <t>Strefa</t>
  </si>
  <si>
    <t>Powierzchnia
[m²]</t>
  </si>
  <si>
    <t>Cena jedn. netto
za 1 m² / m-c [zł]
(informacyjnie)</t>
  </si>
  <si>
    <t>Wartość netto
miesięczna [zł]</t>
  </si>
  <si>
    <t>Stawka
VAT [%]</t>
  </si>
  <si>
    <t>Wartość netto
za 36 m-cy [zł]</t>
  </si>
  <si>
    <t>Kwota VAT
za 36 m-cy [zł]</t>
  </si>
  <si>
    <t>Wartość brutto
za 36 m-cy [zł]</t>
  </si>
  <si>
    <t>1.</t>
  </si>
  <si>
    <t>Biała</t>
  </si>
  <si>
    <t>2.</t>
  </si>
  <si>
    <t>Zielona</t>
  </si>
  <si>
    <t>3.</t>
  </si>
  <si>
    <t>Szara</t>
  </si>
  <si>
    <t>4.</t>
  </si>
  <si>
    <t>Adm.-biurowa</t>
  </si>
  <si>
    <t>5.</t>
  </si>
  <si>
    <t>Teren utwardzony</t>
  </si>
  <si>
    <t>6.</t>
  </si>
  <si>
    <t>Teren zielony</t>
  </si>
  <si>
    <t>RAZEM sprzątanie budynków:</t>
  </si>
  <si>
    <t>RAZEM sprzątanie terenu zewnętrznego:</t>
  </si>
  <si>
    <t>RAZEM OGÓŁEM (budynki + teren):</t>
  </si>
  <si>
    <t>Cena oferty (wartość brutto za 36 m-cy) = komórka I15</t>
  </si>
  <si>
    <t>.....................................................................</t>
  </si>
  <si>
    <t>( podpis i pieczątka osoby uprawnionej )</t>
  </si>
  <si>
    <t>Liczba miesięcy świadczenia usługi w tym okresie: 2</t>
  </si>
  <si>
    <t>1. Koszt sprzątania budynków:</t>
  </si>
  <si>
    <t>Cena jedn. netto
za 1 m² / m-c [zł]</t>
  </si>
  <si>
    <t>Wartość brutto
miesięczna [zł]</t>
  </si>
  <si>
    <t>Liczba
m-cy</t>
  </si>
  <si>
    <t>Wartość netto
za okres [zł]</t>
  </si>
  <si>
    <t>Wartość brutto
za okres [zł]</t>
  </si>
  <si>
    <t>Razem:</t>
  </si>
  <si>
    <t>2. Koszt sprzątania terenu zewnętrznego:</t>
  </si>
  <si>
    <t>Podsumowanie – rok 2026 (od 01.11.2026 r.):</t>
  </si>
  <si>
    <t>Wartość netto za okres [zł]:</t>
  </si>
  <si>
    <t>Kwota VAT za okres [zł]:</t>
  </si>
  <si>
    <t>Wartość brutto za okres [zł]:</t>
  </si>
  <si>
    <t>Liczba miesięcy świadczenia usługi w tym okresie: 12</t>
  </si>
  <si>
    <t>Podsumowanie – rok 2027:</t>
  </si>
  <si>
    <t>Podsumowanie – rok 2028:</t>
  </si>
  <si>
    <t>Liczba miesięcy świadczenia usługi w tym okresie: 10</t>
  </si>
  <si>
    <t>Podsumowanie – rok 2029 (do 31.10.2029 r.):</t>
  </si>
  <si>
    <t>ŁĄCZNA WARTOŚĆ ZA CAŁY PRZEDMIOT ZAMÓWIENIA (36 m-cy)</t>
  </si>
  <si>
    <t>Wartość brutto sprzątania budynków za 36 m-cy [zł]:</t>
  </si>
  <si>
    <t>Wartość brutto sprzątania terenu zewnętrznego za 36 m-cy [zł]:</t>
  </si>
  <si>
    <t>Łączna wartość zamówienia brutto (poz. 1 + poz. 2) [zł]:</t>
  </si>
  <si>
    <t>Uwaga: wartości wyliczają się automatycznie z Załącznika nr 8 i 8.1.</t>
  </si>
  <si>
    <t>INSTRUKCJA WYPEŁNIANIA</t>
  </si>
  <si>
    <t>Kolory komórek:</t>
  </si>
  <si>
    <t xml:space="preserve">  – ŻÓŁTE (czcionka niebieska)</t>
  </si>
  <si>
    <t>pola do wypełnienia przez Wykonawcę (Załącznik 8.1): cena jedn. netto za 1 m²/m-c oraz stawka VAT</t>
  </si>
  <si>
    <t xml:space="preserve">  – SZARE</t>
  </si>
  <si>
    <t>dane stałe podane przez Zamawiającego (powierzchnie, liczba m-cy) – nie edytować</t>
  </si>
  <si>
    <t xml:space="preserve">  – pozostałe</t>
  </si>
  <si>
    <t>wyliczają się automatycznie formułami – nie edytować</t>
  </si>
  <si>
    <t>Zasada kalkulacji (jednolita we wszystkich arkuszach):</t>
  </si>
  <si>
    <t xml:space="preserve">  Wartość netto miesięczna</t>
  </si>
  <si>
    <t>powierzchnia [m²] × cena jedn. netto za 1 m²/m-c</t>
  </si>
  <si>
    <t xml:space="preserve">  Wartość brutto miesięczna</t>
  </si>
  <si>
    <t>wartość netto miesięczna × (1 + VAT)</t>
  </si>
  <si>
    <t xml:space="preserve">  Wartość za okres (rok)</t>
  </si>
  <si>
    <t>wartość miesięczna × liczba m-cy w danym roku (2 / 12 / 12 / 10 = 36)</t>
  </si>
  <si>
    <t xml:space="preserve">  Arkusz zbiorczy (zał. 8)</t>
  </si>
  <si>
    <t>sumuje wartości ze wszystkich 4 arkuszy rocznych – bez ręcznego przepisywania</t>
  </si>
  <si>
    <t>Zaktualizowany załącznik nr 8 – ARKUSZ KALKULACYJNY (zbiorczy)</t>
  </si>
  <si>
    <t>Zaktualizowany załącznik  nr 8.1 – SZCZEGÓŁOWY ARKUSZ KALKULACYJNY – rok 2026 (od 01.11.2026 r.)</t>
  </si>
  <si>
    <t>Zaktualizowany załącznik  nr  8.1 – SZCZEGÓŁOWY ARKUSZ KALKULACYJNY – rok 2027</t>
  </si>
  <si>
    <t>Zaktualizowany załącznik  nr 8.1 – SZCZEGÓŁOWY ARKUSZ KALKULACYJNY – rok 2028</t>
  </si>
  <si>
    <t>Zaktualizowany załącznik  nr 8.1 – SZCZEGÓŁOWY ARKUSZ KALKULACYJNY – rok 2029 (do 31.10.2029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</si>
</sst>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m²&quot;"/>
    <numFmt numFmtId="165" formatCode="#,##0.0000&quot; zł&quot;"/>
    <numFmt numFmtId="166" formatCode="#,##0.00&quot; zł&quot;"/>
  </numFmts>
  <fonts count="17" x14ac:knownFonts="1">
    <font>
      <sz val="11"/>
      <color theme="1"/>
      <name val="Calibri"/>
      <family val="2"/>
      <charset val="1"/>
    </font>
    <font>
      <b/>
      <sz val="12"/>
      <color rgb="FF000000"/>
      <name val="Arial"/>
      <charset val="1"/>
    </font>
    <font>
      <i/>
      <sz val="9"/>
      <color rgb="FF000000"/>
      <name val="Arial"/>
      <charset val="1"/>
    </font>
    <font>
      <b/>
      <sz val="9"/>
      <color rgb="FF000000"/>
      <name val="Arial"/>
      <charset val="1"/>
    </font>
    <font>
      <i/>
      <sz val="8"/>
      <color rgb="FF000000"/>
      <name val="Arial"/>
      <charset val="1"/>
    </font>
    <font>
      <sz val="10"/>
      <color rgb="FF006100"/>
      <name val="Arial"/>
      <charset val="1"/>
    </font>
    <font>
      <b/>
      <sz val="10"/>
      <color rgb="FF000000"/>
      <name val="Arial"/>
      <charset val="1"/>
    </font>
    <font>
      <b/>
      <sz val="11"/>
      <color rgb="FF000000"/>
      <name val="Arial"/>
      <charset val="1"/>
    </font>
    <font>
      <sz val="9"/>
      <color rgb="FF000000"/>
      <name val="Arial"/>
      <charset val="1"/>
    </font>
    <font>
      <sz val="10"/>
      <color rgb="FF0000FF"/>
      <name val="Arial"/>
      <charset val="1"/>
    </font>
    <font>
      <sz val="11"/>
      <color rgb="FF000000"/>
      <name val="Arial"/>
      <charset val="1"/>
    </font>
    <font>
      <b/>
      <sz val="11"/>
      <color rgb="FF006100"/>
      <name val="Arial"/>
      <charset val="1"/>
    </font>
    <font>
      <sz val="10"/>
      <color rgb="FF000000"/>
      <name val="Arial"/>
      <charset val="1"/>
    </font>
    <font>
      <i/>
      <sz val="8"/>
      <name val="Arial"/>
      <family val="2"/>
      <charset val="238"/>
    </font>
    <font>
      <sz val="11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6E4F0"/>
        <bgColor rgb="FFE7E6E6"/>
      </patternFill>
    </fill>
    <fill>
      <patternFill patternType="solid">
        <fgColor rgb="FFE7E6E6"/>
        <bgColor rgb="FFD6E4F0"/>
      </patternFill>
    </fill>
    <fill>
      <patternFill patternType="solid">
        <fgColor rgb="FFF2F5FA"/>
        <bgColor rgb="FFE7E6E6"/>
      </patternFill>
    </fill>
    <fill>
      <patternFill patternType="solid">
        <fgColor rgb="FFFFF2CC"/>
        <bgColor rgb="FFF2F5FA"/>
      </patternFill>
    </fill>
  </fills>
  <borders count="2">
    <border>
      <left/>
      <right/>
      <top/>
      <bottom/>
      <diagonal/>
    </border>
    <border>
      <left style="thin">
        <color rgb="FF9AA0A6"/>
      </left>
      <right style="thin">
        <color rgb="FF9AA0A6"/>
      </right>
      <top style="thin">
        <color rgb="FF9AA0A6"/>
      </top>
      <bottom style="thin">
        <color rgb="FF9AA0A6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3" borderId="1" xfId="0" applyNumberFormat="1" applyFill="1" applyBorder="1" applyAlignment="1">
      <alignment horizontal="right" vertical="center" wrapText="1"/>
    </xf>
    <xf numFmtId="165" fontId="0" fillId="0" borderId="1" xfId="0" applyNumberFormat="1" applyBorder="1" applyAlignment="1">
      <alignment horizontal="right" vertical="center" wrapText="1"/>
    </xf>
    <xf numFmtId="166" fontId="0" fillId="0" borderId="1" xfId="0" applyNumberFormat="1" applyBorder="1" applyAlignment="1">
      <alignment horizontal="right" vertical="center" wrapText="1"/>
    </xf>
    <xf numFmtId="9" fontId="0" fillId="0" borderId="1" xfId="0" applyNumberForma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0" fontId="0" fillId="4" borderId="1" xfId="0" applyFill="1" applyBorder="1"/>
    <xf numFmtId="0" fontId="6" fillId="4" borderId="1" xfId="0" applyFont="1" applyFill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right" vertical="center" wrapText="1"/>
    </xf>
    <xf numFmtId="166" fontId="6" fillId="4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/>
    <xf numFmtId="166" fontId="7" fillId="4" borderId="1" xfId="0" applyNumberFormat="1" applyFont="1" applyFill="1" applyBorder="1" applyAlignment="1">
      <alignment horizontal="right" vertical="center" wrapText="1"/>
    </xf>
    <xf numFmtId="0" fontId="8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/>
    <xf numFmtId="164" fontId="5" fillId="0" borderId="1" xfId="0" applyNumberFormat="1" applyFont="1" applyBorder="1" applyAlignment="1">
      <alignment horizontal="right" vertical="center" wrapText="1"/>
    </xf>
    <xf numFmtId="165" fontId="9" fillId="5" borderId="1" xfId="0" applyNumberFormat="1" applyFont="1" applyFill="1" applyBorder="1" applyAlignment="1">
      <alignment horizontal="right" vertical="center" wrapText="1"/>
    </xf>
    <xf numFmtId="9" fontId="9" fillId="5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6" fillId="4" borderId="1" xfId="0" applyFont="1" applyFill="1" applyBorder="1"/>
    <xf numFmtId="166" fontId="6" fillId="0" borderId="0" xfId="0" applyNumberFormat="1" applyFont="1" applyAlignment="1">
      <alignment horizontal="right" vertical="center" wrapText="1"/>
    </xf>
    <xf numFmtId="166" fontId="0" fillId="0" borderId="0" xfId="0" applyNumberForma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/>
    <xf numFmtId="166" fontId="11" fillId="0" borderId="0" xfId="0" applyNumberFormat="1" applyFont="1" applyAlignment="1">
      <alignment horizontal="right"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2F5FA"/>
      <rgbColor rgb="FFC0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AA0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view="pageBreakPreview" zoomScale="115" zoomScaleNormal="100" zoomScaleSheetLayoutView="115" workbookViewId="0">
      <selection activeCell="H12" sqref="H12"/>
    </sheetView>
  </sheetViews>
  <sheetFormatPr defaultColWidth="8.7109375" defaultRowHeight="15" x14ac:dyDescent="0.25"/>
  <cols>
    <col min="1" max="1" width="5" customWidth="1"/>
    <col min="2" max="2" width="30" customWidth="1"/>
    <col min="3" max="3" width="20.5703125" customWidth="1"/>
    <col min="4" max="4" width="16" customWidth="1"/>
    <col min="5" max="5" width="15" customWidth="1"/>
    <col min="6" max="6" width="9" customWidth="1"/>
    <col min="7" max="7" width="16" customWidth="1"/>
    <col min="8" max="8" width="15" customWidth="1"/>
    <col min="9" max="9" width="16" customWidth="1"/>
  </cols>
  <sheetData>
    <row r="1" spans="1:9" ht="15.75" x14ac:dyDescent="0.25">
      <c r="A1" s="35" t="s">
        <v>69</v>
      </c>
    </row>
    <row r="2" spans="1:9" x14ac:dyDescent="0.25">
      <c r="A2" s="2" t="s">
        <v>0</v>
      </c>
    </row>
    <row r="3" spans="1:9" x14ac:dyDescent="0.25">
      <c r="A3" s="33" t="s">
        <v>1</v>
      </c>
      <c r="B3" s="34"/>
      <c r="C3" s="34"/>
      <c r="D3" s="34"/>
      <c r="E3" s="34"/>
      <c r="F3" s="34"/>
      <c r="G3" s="34"/>
      <c r="H3" s="34"/>
    </row>
    <row r="5" spans="1:9" ht="36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</row>
    <row r="6" spans="1:9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</row>
    <row r="7" spans="1:9" x14ac:dyDescent="0.25">
      <c r="A7" s="5" t="s">
        <v>11</v>
      </c>
      <c r="B7" s="6" t="s">
        <v>12</v>
      </c>
      <c r="C7" s="7">
        <v>10497.3</v>
      </c>
      <c r="D7" s="8">
        <f t="shared" ref="D7:D12" si="0">IFERROR(G7/(C7*36),0)</f>
        <v>0</v>
      </c>
      <c r="E7" s="9">
        <f t="shared" ref="E7:E12" si="1">IFERROR(G7/36,0)</f>
        <v>0</v>
      </c>
      <c r="F7" s="10">
        <f t="shared" ref="F7:F12" si="2">IFERROR(H7/G7,0)</f>
        <v>0</v>
      </c>
      <c r="G7" s="11">
        <f>'8.1_2026'!I7+'8.1_2027'!I7+'8.1_2028'!I7+'8.1_2029'!I7</f>
        <v>0</v>
      </c>
      <c r="H7" s="9">
        <f t="shared" ref="H7:H12" si="3">I7-G7</f>
        <v>0</v>
      </c>
      <c r="I7" s="11">
        <f>'8.1_2026'!J7+'8.1_2027'!J7+'8.1_2028'!J7+'8.1_2029'!J7</f>
        <v>0</v>
      </c>
    </row>
    <row r="8" spans="1:9" x14ac:dyDescent="0.25">
      <c r="A8" s="5" t="s">
        <v>13</v>
      </c>
      <c r="B8" s="6" t="s">
        <v>14</v>
      </c>
      <c r="C8" s="7">
        <v>1696.92</v>
      </c>
      <c r="D8" s="8">
        <f t="shared" si="0"/>
        <v>0</v>
      </c>
      <c r="E8" s="9">
        <f t="shared" si="1"/>
        <v>0</v>
      </c>
      <c r="F8" s="10">
        <f t="shared" si="2"/>
        <v>0</v>
      </c>
      <c r="G8" s="11">
        <f>'8.1_2026'!I8+'8.1_2027'!I8+'8.1_2028'!I8+'8.1_2029'!I8</f>
        <v>0</v>
      </c>
      <c r="H8" s="9">
        <f t="shared" si="3"/>
        <v>0</v>
      </c>
      <c r="I8" s="11">
        <f>'8.1_2026'!J8+'8.1_2027'!J8+'8.1_2028'!J8+'8.1_2029'!J8</f>
        <v>0</v>
      </c>
    </row>
    <row r="9" spans="1:9" x14ac:dyDescent="0.25">
      <c r="A9" s="5" t="s">
        <v>15</v>
      </c>
      <c r="B9" s="6" t="s">
        <v>16</v>
      </c>
      <c r="C9" s="7">
        <v>9041.01</v>
      </c>
      <c r="D9" s="8">
        <f t="shared" si="0"/>
        <v>0</v>
      </c>
      <c r="E9" s="9">
        <f t="shared" si="1"/>
        <v>0</v>
      </c>
      <c r="F9" s="10">
        <f t="shared" si="2"/>
        <v>0</v>
      </c>
      <c r="G9" s="11">
        <f>'8.1_2026'!I9+'8.1_2027'!I9+'8.1_2028'!I9+'8.1_2029'!I9</f>
        <v>0</v>
      </c>
      <c r="H9" s="9">
        <f t="shared" si="3"/>
        <v>0</v>
      </c>
      <c r="I9" s="11">
        <f>'8.1_2026'!J9+'8.1_2027'!J9+'8.1_2028'!J9+'8.1_2029'!J9</f>
        <v>0</v>
      </c>
    </row>
    <row r="10" spans="1:9" x14ac:dyDescent="0.25">
      <c r="A10" s="5" t="s">
        <v>17</v>
      </c>
      <c r="B10" s="6" t="s">
        <v>18</v>
      </c>
      <c r="C10" s="7">
        <v>1554.72</v>
      </c>
      <c r="D10" s="8">
        <f t="shared" si="0"/>
        <v>0</v>
      </c>
      <c r="E10" s="9">
        <f t="shared" si="1"/>
        <v>0</v>
      </c>
      <c r="F10" s="10">
        <f t="shared" si="2"/>
        <v>0</v>
      </c>
      <c r="G10" s="11">
        <f>'8.1_2026'!I10+'8.1_2027'!I10+'8.1_2028'!I10+'8.1_2029'!I10</f>
        <v>0</v>
      </c>
      <c r="H10" s="9">
        <f t="shared" si="3"/>
        <v>0</v>
      </c>
      <c r="I10" s="11">
        <f>'8.1_2026'!J10+'8.1_2027'!J10+'8.1_2028'!J10+'8.1_2029'!J10</f>
        <v>0</v>
      </c>
    </row>
    <row r="11" spans="1:9" x14ac:dyDescent="0.25">
      <c r="A11" s="5" t="s">
        <v>19</v>
      </c>
      <c r="B11" s="6" t="s">
        <v>20</v>
      </c>
      <c r="C11" s="7">
        <v>16153</v>
      </c>
      <c r="D11" s="8">
        <f t="shared" si="0"/>
        <v>0</v>
      </c>
      <c r="E11" s="9">
        <f t="shared" si="1"/>
        <v>0</v>
      </c>
      <c r="F11" s="10">
        <f t="shared" si="2"/>
        <v>0</v>
      </c>
      <c r="G11" s="11">
        <f>'8.1_2026'!I17+'8.1_2027'!I17+'8.1_2028'!I17+'8.1_2029'!I17</f>
        <v>0</v>
      </c>
      <c r="H11" s="9">
        <f t="shared" si="3"/>
        <v>0</v>
      </c>
      <c r="I11" s="11">
        <f>'8.1_2026'!J17+'8.1_2027'!J17+'8.1_2028'!J17+'8.1_2029'!J17</f>
        <v>0</v>
      </c>
    </row>
    <row r="12" spans="1:9" x14ac:dyDescent="0.25">
      <c r="A12" s="5" t="s">
        <v>21</v>
      </c>
      <c r="B12" s="6" t="s">
        <v>22</v>
      </c>
      <c r="C12" s="7">
        <v>17379</v>
      </c>
      <c r="D12" s="8">
        <f t="shared" si="0"/>
        <v>0</v>
      </c>
      <c r="E12" s="9">
        <f t="shared" si="1"/>
        <v>0</v>
      </c>
      <c r="F12" s="10">
        <f t="shared" si="2"/>
        <v>0</v>
      </c>
      <c r="G12" s="11">
        <f>'8.1_2026'!I18+'8.1_2027'!I18+'8.1_2028'!I18+'8.1_2029'!I18</f>
        <v>0</v>
      </c>
      <c r="H12" s="9">
        <f t="shared" si="3"/>
        <v>0</v>
      </c>
      <c r="I12" s="11">
        <f>'8.1_2026'!J18+'8.1_2027'!J18+'8.1_2028'!J18+'8.1_2029'!J18</f>
        <v>0</v>
      </c>
    </row>
    <row r="13" spans="1:9" x14ac:dyDescent="0.25">
      <c r="A13" s="12"/>
      <c r="B13" s="13" t="s">
        <v>23</v>
      </c>
      <c r="C13" s="14">
        <f>SUM(C7:C10)</f>
        <v>22789.95</v>
      </c>
      <c r="D13" s="12"/>
      <c r="E13" s="15">
        <f>SUM(E7:E10)</f>
        <v>0</v>
      </c>
      <c r="F13" s="12"/>
      <c r="G13" s="15">
        <f>SUM(G7:G10)</f>
        <v>0</v>
      </c>
      <c r="H13" s="15">
        <f>SUM(H7:H10)</f>
        <v>0</v>
      </c>
      <c r="I13" s="15">
        <f>SUM(I7:I10)</f>
        <v>0</v>
      </c>
    </row>
    <row r="14" spans="1:9" ht="25.5" x14ac:dyDescent="0.25">
      <c r="A14" s="12"/>
      <c r="B14" s="13" t="s">
        <v>24</v>
      </c>
      <c r="C14" s="14">
        <f>SUM(C11:C12)</f>
        <v>33532</v>
      </c>
      <c r="D14" s="12"/>
      <c r="E14" s="15">
        <f>SUM(E11:E12)</f>
        <v>0</v>
      </c>
      <c r="F14" s="12"/>
      <c r="G14" s="15">
        <f>SUM(G11:G12)</f>
        <v>0</v>
      </c>
      <c r="H14" s="15">
        <f>SUM(H11:H12)</f>
        <v>0</v>
      </c>
      <c r="I14" s="15">
        <f>SUM(I11:I12)</f>
        <v>0</v>
      </c>
    </row>
    <row r="15" spans="1:9" x14ac:dyDescent="0.25">
      <c r="A15" s="12"/>
      <c r="B15" s="16" t="s">
        <v>25</v>
      </c>
      <c r="C15" s="12"/>
      <c r="D15" s="12"/>
      <c r="E15" s="12"/>
      <c r="F15" s="12"/>
      <c r="G15" s="17">
        <f>G13+G14</f>
        <v>0</v>
      </c>
      <c r="H15" s="17">
        <f>H13+H14</f>
        <v>0</v>
      </c>
      <c r="I15" s="17">
        <f>I13+I14</f>
        <v>0</v>
      </c>
    </row>
    <row r="17" spans="2:7" x14ac:dyDescent="0.25">
      <c r="B17" s="2" t="s">
        <v>26</v>
      </c>
    </row>
    <row r="19" spans="2:7" x14ac:dyDescent="0.25">
      <c r="G19" s="18" t="s">
        <v>27</v>
      </c>
    </row>
    <row r="20" spans="2:7" x14ac:dyDescent="0.25">
      <c r="G20" s="19" t="s">
        <v>28</v>
      </c>
    </row>
  </sheetData>
  <pageMargins left="0.75" right="0.75" top="1" bottom="1" header="0.511811023622047" footer="0.511811023622047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zoomScaleNormal="100" workbookViewId="0">
      <selection activeCell="J25" sqref="A1:J25"/>
    </sheetView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36" t="s">
        <v>70</v>
      </c>
    </row>
    <row r="2" spans="1:10" x14ac:dyDescent="0.25">
      <c r="A2" s="2" t="s">
        <v>29</v>
      </c>
    </row>
    <row r="4" spans="1:10" x14ac:dyDescent="0.25">
      <c r="A4" s="21" t="s">
        <v>30</v>
      </c>
    </row>
    <row r="5" spans="1:10" ht="24" x14ac:dyDescent="0.25">
      <c r="A5" s="3" t="s">
        <v>2</v>
      </c>
      <c r="B5" s="3" t="s">
        <v>3</v>
      </c>
      <c r="C5" s="3" t="s">
        <v>4</v>
      </c>
      <c r="D5" s="3" t="s">
        <v>31</v>
      </c>
      <c r="E5" s="3" t="s">
        <v>6</v>
      </c>
      <c r="F5" s="3" t="s">
        <v>7</v>
      </c>
      <c r="G5" s="3" t="s">
        <v>32</v>
      </c>
      <c r="H5" s="3" t="s">
        <v>33</v>
      </c>
      <c r="I5" s="3" t="s">
        <v>34</v>
      </c>
      <c r="J5" s="3" t="s">
        <v>35</v>
      </c>
    </row>
    <row r="6" spans="1:10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 x14ac:dyDescent="0.25">
      <c r="A7" s="5" t="s">
        <v>11</v>
      </c>
      <c r="B7" s="6" t="s">
        <v>12</v>
      </c>
      <c r="C7" s="22">
        <f>'Arkusz kalkulacyjny'!C7</f>
        <v>10497.3</v>
      </c>
      <c r="D7" s="23"/>
      <c r="E7" s="9">
        <f>C7*D7</f>
        <v>0</v>
      </c>
      <c r="F7" s="24"/>
      <c r="G7" s="9">
        <f>E7*(1+F7)</f>
        <v>0</v>
      </c>
      <c r="H7" s="25">
        <v>2</v>
      </c>
      <c r="I7" s="9">
        <f>E7*H7</f>
        <v>0</v>
      </c>
      <c r="J7" s="9">
        <f>G7*H7</f>
        <v>0</v>
      </c>
    </row>
    <row r="8" spans="1:10" x14ac:dyDescent="0.25">
      <c r="A8" s="5" t="s">
        <v>13</v>
      </c>
      <c r="B8" s="6" t="s">
        <v>14</v>
      </c>
      <c r="C8" s="22">
        <f>'Arkusz kalkulacyjny'!C8</f>
        <v>1696.92</v>
      </c>
      <c r="D8" s="23"/>
      <c r="E8" s="9">
        <f>C8*D8</f>
        <v>0</v>
      </c>
      <c r="F8" s="24"/>
      <c r="G8" s="9">
        <f>E8*(1+F8)</f>
        <v>0</v>
      </c>
      <c r="H8" s="25">
        <v>2</v>
      </c>
      <c r="I8" s="9">
        <f>E8*H8</f>
        <v>0</v>
      </c>
      <c r="J8" s="9">
        <f>G8*H8</f>
        <v>0</v>
      </c>
    </row>
    <row r="9" spans="1:10" x14ac:dyDescent="0.25">
      <c r="A9" s="5" t="s">
        <v>15</v>
      </c>
      <c r="B9" s="6" t="s">
        <v>16</v>
      </c>
      <c r="C9" s="22">
        <f>'Arkusz kalkulacyjny'!C9</f>
        <v>9041.01</v>
      </c>
      <c r="D9" s="23"/>
      <c r="E9" s="9">
        <f>C9*D9</f>
        <v>0</v>
      </c>
      <c r="F9" s="24"/>
      <c r="G9" s="9">
        <f>E9*(1+F9)</f>
        <v>0</v>
      </c>
      <c r="H9" s="25">
        <v>2</v>
      </c>
      <c r="I9" s="9">
        <f>E9*H9</f>
        <v>0</v>
      </c>
      <c r="J9" s="9">
        <f>G9*H9</f>
        <v>0</v>
      </c>
    </row>
    <row r="10" spans="1:10" x14ac:dyDescent="0.25">
      <c r="A10" s="5" t="s">
        <v>17</v>
      </c>
      <c r="B10" s="6" t="s">
        <v>18</v>
      </c>
      <c r="C10" s="22">
        <f>'Arkusz kalkulacyjny'!C10</f>
        <v>1554.72</v>
      </c>
      <c r="D10" s="23"/>
      <c r="E10" s="9">
        <f>C10*D10</f>
        <v>0</v>
      </c>
      <c r="F10" s="24"/>
      <c r="G10" s="9">
        <f>E10*(1+F10)</f>
        <v>0</v>
      </c>
      <c r="H10" s="25">
        <v>2</v>
      </c>
      <c r="I10" s="9">
        <f>E10*H10</f>
        <v>0</v>
      </c>
      <c r="J10" s="9">
        <f>G10*H10</f>
        <v>0</v>
      </c>
    </row>
    <row r="11" spans="1:10" x14ac:dyDescent="0.25">
      <c r="A11" s="12"/>
      <c r="B11" s="26" t="s">
        <v>36</v>
      </c>
      <c r="C11" s="14">
        <f>SUM(C7:C10)</f>
        <v>22789.95</v>
      </c>
      <c r="D11" s="12"/>
      <c r="E11" s="15">
        <f>SUM(E7:E10)</f>
        <v>0</v>
      </c>
      <c r="F11" s="12"/>
      <c r="G11" s="15">
        <f>SUM(G7:G10)</f>
        <v>0</v>
      </c>
      <c r="H11" s="12"/>
      <c r="I11" s="15">
        <f>SUM(I7:I10)</f>
        <v>0</v>
      </c>
      <c r="J11" s="15">
        <f>SUM(J7:J10)</f>
        <v>0</v>
      </c>
    </row>
    <row r="14" spans="1:10" x14ac:dyDescent="0.25">
      <c r="A14" s="21" t="s">
        <v>37</v>
      </c>
    </row>
    <row r="15" spans="1:10" ht="24" x14ac:dyDescent="0.25">
      <c r="A15" s="3" t="s">
        <v>2</v>
      </c>
      <c r="B15" s="3" t="s">
        <v>3</v>
      </c>
      <c r="C15" s="3" t="s">
        <v>4</v>
      </c>
      <c r="D15" s="3" t="s">
        <v>31</v>
      </c>
      <c r="E15" s="3" t="s">
        <v>6</v>
      </c>
      <c r="F15" s="3" t="s">
        <v>7</v>
      </c>
      <c r="G15" s="3" t="s">
        <v>32</v>
      </c>
      <c r="H15" s="3" t="s">
        <v>33</v>
      </c>
      <c r="I15" s="3" t="s">
        <v>34</v>
      </c>
      <c r="J15" s="3" t="s">
        <v>35</v>
      </c>
    </row>
    <row r="16" spans="1:10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</row>
    <row r="17" spans="1:10" x14ac:dyDescent="0.25">
      <c r="A17" s="5" t="s">
        <v>19</v>
      </c>
      <c r="B17" s="6" t="s">
        <v>20</v>
      </c>
      <c r="C17" s="22">
        <f>'Arkusz kalkulacyjny'!C11</f>
        <v>16153</v>
      </c>
      <c r="D17" s="23"/>
      <c r="E17" s="9">
        <f>C17*D17</f>
        <v>0</v>
      </c>
      <c r="F17" s="24"/>
      <c r="G17" s="9">
        <f>E17*(1+F17)</f>
        <v>0</v>
      </c>
      <c r="H17" s="25">
        <v>2</v>
      </c>
      <c r="I17" s="9">
        <f>E17*H17</f>
        <v>0</v>
      </c>
      <c r="J17" s="9">
        <f>G17*H17</f>
        <v>0</v>
      </c>
    </row>
    <row r="18" spans="1:10" x14ac:dyDescent="0.25">
      <c r="A18" s="5" t="s">
        <v>21</v>
      </c>
      <c r="B18" s="6" t="s">
        <v>22</v>
      </c>
      <c r="C18" s="22">
        <f>'Arkusz kalkulacyjny'!C12</f>
        <v>17379</v>
      </c>
      <c r="D18" s="23"/>
      <c r="E18" s="9">
        <f>C18*D18</f>
        <v>0</v>
      </c>
      <c r="F18" s="24"/>
      <c r="G18" s="9">
        <f>E18*(1+F18)</f>
        <v>0</v>
      </c>
      <c r="H18" s="25">
        <v>2</v>
      </c>
      <c r="I18" s="9">
        <f>E18*H18</f>
        <v>0</v>
      </c>
      <c r="J18" s="9">
        <f>G18*H18</f>
        <v>0</v>
      </c>
    </row>
    <row r="19" spans="1:10" x14ac:dyDescent="0.25">
      <c r="A19" s="12"/>
      <c r="B19" s="26" t="s">
        <v>36</v>
      </c>
      <c r="C19" s="14">
        <f>SUM(C17:C18)</f>
        <v>33532</v>
      </c>
      <c r="D19" s="12"/>
      <c r="E19" s="15">
        <f>SUM(E17:E18)</f>
        <v>0</v>
      </c>
      <c r="F19" s="12"/>
      <c r="G19" s="15">
        <f>SUM(G17:G18)</f>
        <v>0</v>
      </c>
      <c r="H19" s="12"/>
      <c r="I19" s="15">
        <f>SUM(I17:I18)</f>
        <v>0</v>
      </c>
      <c r="J19" s="15">
        <f>SUM(J17:J18)</f>
        <v>0</v>
      </c>
    </row>
    <row r="22" spans="1:10" x14ac:dyDescent="0.25">
      <c r="A22" s="21" t="s">
        <v>38</v>
      </c>
    </row>
    <row r="23" spans="1:10" x14ac:dyDescent="0.25">
      <c r="B23" t="s">
        <v>39</v>
      </c>
      <c r="I23" s="27">
        <f>I11+I19</f>
        <v>0</v>
      </c>
    </row>
    <row r="24" spans="1:10" x14ac:dyDescent="0.25">
      <c r="B24" t="s">
        <v>40</v>
      </c>
      <c r="I24" s="28">
        <f>(J11+J19)-(I11+I19)</f>
        <v>0</v>
      </c>
    </row>
    <row r="25" spans="1:10" x14ac:dyDescent="0.25">
      <c r="B25" t="s">
        <v>41</v>
      </c>
      <c r="I25" s="27">
        <f>J11+J19</f>
        <v>0</v>
      </c>
    </row>
  </sheetData>
  <pageMargins left="0.75" right="0.75" top="1" bottom="1" header="0.511811023622047" footer="0.51181102362204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view="pageBreakPreview" zoomScale="60" zoomScaleNormal="100" workbookViewId="0">
      <selection sqref="A1:J26"/>
    </sheetView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36" t="s">
        <v>71</v>
      </c>
    </row>
    <row r="2" spans="1:10" x14ac:dyDescent="0.25">
      <c r="A2" s="2" t="s">
        <v>42</v>
      </c>
    </row>
    <row r="4" spans="1:10" x14ac:dyDescent="0.25">
      <c r="A4" s="21" t="s">
        <v>30</v>
      </c>
    </row>
    <row r="5" spans="1:10" ht="24" x14ac:dyDescent="0.25">
      <c r="A5" s="3" t="s">
        <v>2</v>
      </c>
      <c r="B5" s="3" t="s">
        <v>3</v>
      </c>
      <c r="C5" s="3" t="s">
        <v>4</v>
      </c>
      <c r="D5" s="3" t="s">
        <v>31</v>
      </c>
      <c r="E5" s="3" t="s">
        <v>6</v>
      </c>
      <c r="F5" s="3" t="s">
        <v>7</v>
      </c>
      <c r="G5" s="3" t="s">
        <v>32</v>
      </c>
      <c r="H5" s="3" t="s">
        <v>33</v>
      </c>
      <c r="I5" s="3" t="s">
        <v>34</v>
      </c>
      <c r="J5" s="3" t="s">
        <v>35</v>
      </c>
    </row>
    <row r="6" spans="1:10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 x14ac:dyDescent="0.25">
      <c r="A7" s="5" t="s">
        <v>11</v>
      </c>
      <c r="B7" s="6" t="s">
        <v>12</v>
      </c>
      <c r="C7" s="22">
        <f>'Arkusz kalkulacyjny'!C7</f>
        <v>10497.3</v>
      </c>
      <c r="D7" s="23"/>
      <c r="E7" s="9">
        <f>C7*D7</f>
        <v>0</v>
      </c>
      <c r="F7" s="24"/>
      <c r="G7" s="9">
        <f>E7*(1+F7)</f>
        <v>0</v>
      </c>
      <c r="H7" s="25">
        <v>12</v>
      </c>
      <c r="I7" s="9">
        <f>E7*H7</f>
        <v>0</v>
      </c>
      <c r="J7" s="9">
        <f>G7*H7</f>
        <v>0</v>
      </c>
    </row>
    <row r="8" spans="1:10" x14ac:dyDescent="0.25">
      <c r="A8" s="5" t="s">
        <v>13</v>
      </c>
      <c r="B8" s="6" t="s">
        <v>14</v>
      </c>
      <c r="C8" s="22">
        <f>'Arkusz kalkulacyjny'!C8</f>
        <v>1696.92</v>
      </c>
      <c r="D8" s="23"/>
      <c r="E8" s="9">
        <f>C8*D8</f>
        <v>0</v>
      </c>
      <c r="F8" s="24"/>
      <c r="G8" s="9">
        <f>E8*(1+F8)</f>
        <v>0</v>
      </c>
      <c r="H8" s="25">
        <v>12</v>
      </c>
      <c r="I8" s="9">
        <f>E8*H8</f>
        <v>0</v>
      </c>
      <c r="J8" s="9">
        <f>G8*H8</f>
        <v>0</v>
      </c>
    </row>
    <row r="9" spans="1:10" x14ac:dyDescent="0.25">
      <c r="A9" s="5" t="s">
        <v>15</v>
      </c>
      <c r="B9" s="6" t="s">
        <v>16</v>
      </c>
      <c r="C9" s="22">
        <f>'Arkusz kalkulacyjny'!C9</f>
        <v>9041.01</v>
      </c>
      <c r="D9" s="23"/>
      <c r="E9" s="9">
        <f>C9*D9</f>
        <v>0</v>
      </c>
      <c r="F9" s="24"/>
      <c r="G9" s="9">
        <f>E9*(1+F9)</f>
        <v>0</v>
      </c>
      <c r="H9" s="25">
        <v>12</v>
      </c>
      <c r="I9" s="9">
        <f>E9*H9</f>
        <v>0</v>
      </c>
      <c r="J9" s="9">
        <f>G9*H9</f>
        <v>0</v>
      </c>
    </row>
    <row r="10" spans="1:10" x14ac:dyDescent="0.25">
      <c r="A10" s="5" t="s">
        <v>17</v>
      </c>
      <c r="B10" s="6" t="s">
        <v>18</v>
      </c>
      <c r="C10" s="22">
        <f>'Arkusz kalkulacyjny'!C10</f>
        <v>1554.72</v>
      </c>
      <c r="D10" s="23"/>
      <c r="E10" s="9">
        <f>C10*D10</f>
        <v>0</v>
      </c>
      <c r="F10" s="24"/>
      <c r="G10" s="9">
        <f>E10*(1+F10)</f>
        <v>0</v>
      </c>
      <c r="H10" s="25">
        <v>12</v>
      </c>
      <c r="I10" s="9">
        <f>E10*H10</f>
        <v>0</v>
      </c>
      <c r="J10" s="9">
        <f>G10*H10</f>
        <v>0</v>
      </c>
    </row>
    <row r="11" spans="1:10" x14ac:dyDescent="0.25">
      <c r="A11" s="12"/>
      <c r="B11" s="26" t="s">
        <v>36</v>
      </c>
      <c r="C11" s="14">
        <f>SUM(C7:C10)</f>
        <v>22789.95</v>
      </c>
      <c r="D11" s="12"/>
      <c r="E11" s="15">
        <f>SUM(E7:E10)</f>
        <v>0</v>
      </c>
      <c r="F11" s="12"/>
      <c r="G11" s="15">
        <f>SUM(G7:G10)</f>
        <v>0</v>
      </c>
      <c r="H11" s="12"/>
      <c r="I11" s="15">
        <f>SUM(I7:I10)</f>
        <v>0</v>
      </c>
      <c r="J11" s="15">
        <f>SUM(J7:J10)</f>
        <v>0</v>
      </c>
    </row>
    <row r="14" spans="1:10" x14ac:dyDescent="0.25">
      <c r="A14" s="21" t="s">
        <v>37</v>
      </c>
    </row>
    <row r="15" spans="1:10" ht="24" x14ac:dyDescent="0.25">
      <c r="A15" s="3" t="s">
        <v>2</v>
      </c>
      <c r="B15" s="3" t="s">
        <v>3</v>
      </c>
      <c r="C15" s="3" t="s">
        <v>4</v>
      </c>
      <c r="D15" s="3" t="s">
        <v>31</v>
      </c>
      <c r="E15" s="3" t="s">
        <v>6</v>
      </c>
      <c r="F15" s="3" t="s">
        <v>7</v>
      </c>
      <c r="G15" s="3" t="s">
        <v>32</v>
      </c>
      <c r="H15" s="3" t="s">
        <v>33</v>
      </c>
      <c r="I15" s="3" t="s">
        <v>34</v>
      </c>
      <c r="J15" s="3" t="s">
        <v>35</v>
      </c>
    </row>
    <row r="16" spans="1:10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</row>
    <row r="17" spans="1:10" x14ac:dyDescent="0.25">
      <c r="A17" s="5" t="s">
        <v>19</v>
      </c>
      <c r="B17" s="6" t="s">
        <v>20</v>
      </c>
      <c r="C17" s="22">
        <f>'Arkusz kalkulacyjny'!C11</f>
        <v>16153</v>
      </c>
      <c r="D17" s="23"/>
      <c r="E17" s="9">
        <f>C17*D17</f>
        <v>0</v>
      </c>
      <c r="F17" s="24"/>
      <c r="G17" s="9">
        <f>E17*(1+F17)</f>
        <v>0</v>
      </c>
      <c r="H17" s="25">
        <v>12</v>
      </c>
      <c r="I17" s="9">
        <f>E17*H17</f>
        <v>0</v>
      </c>
      <c r="J17" s="9">
        <f>G17*H17</f>
        <v>0</v>
      </c>
    </row>
    <row r="18" spans="1:10" x14ac:dyDescent="0.25">
      <c r="A18" s="5" t="s">
        <v>21</v>
      </c>
      <c r="B18" s="6" t="s">
        <v>22</v>
      </c>
      <c r="C18" s="22">
        <f>'Arkusz kalkulacyjny'!C12</f>
        <v>17379</v>
      </c>
      <c r="D18" s="23"/>
      <c r="E18" s="9">
        <f>C18*D18</f>
        <v>0</v>
      </c>
      <c r="F18" s="24"/>
      <c r="G18" s="9">
        <f>E18*(1+F18)</f>
        <v>0</v>
      </c>
      <c r="H18" s="25">
        <v>12</v>
      </c>
      <c r="I18" s="9">
        <f>E18*H18</f>
        <v>0</v>
      </c>
      <c r="J18" s="9">
        <f>G18*H18</f>
        <v>0</v>
      </c>
    </row>
    <row r="19" spans="1:10" x14ac:dyDescent="0.25">
      <c r="A19" s="12"/>
      <c r="B19" s="26" t="s">
        <v>36</v>
      </c>
      <c r="C19" s="14">
        <f>SUM(C17:C18)</f>
        <v>33532</v>
      </c>
      <c r="D19" s="12"/>
      <c r="E19" s="15">
        <f>SUM(E17:E18)</f>
        <v>0</v>
      </c>
      <c r="F19" s="12"/>
      <c r="G19" s="15">
        <f>SUM(G17:G18)</f>
        <v>0</v>
      </c>
      <c r="H19" s="12"/>
      <c r="I19" s="15">
        <f>SUM(I17:I18)</f>
        <v>0</v>
      </c>
      <c r="J19" s="15">
        <f>SUM(J17:J18)</f>
        <v>0</v>
      </c>
    </row>
    <row r="22" spans="1:10" x14ac:dyDescent="0.25">
      <c r="A22" s="21" t="s">
        <v>43</v>
      </c>
    </row>
    <row r="23" spans="1:10" x14ac:dyDescent="0.25">
      <c r="B23" t="s">
        <v>39</v>
      </c>
      <c r="I23" s="27">
        <f>I11+I19</f>
        <v>0</v>
      </c>
    </row>
    <row r="24" spans="1:10" x14ac:dyDescent="0.25">
      <c r="B24" t="s">
        <v>40</v>
      </c>
      <c r="I24" s="28">
        <f>(J11+J19)-(I11+I19)</f>
        <v>0</v>
      </c>
    </row>
    <row r="25" spans="1:10" x14ac:dyDescent="0.25">
      <c r="B25" t="s">
        <v>41</v>
      </c>
      <c r="I25" s="27">
        <f>J11+J19</f>
        <v>0</v>
      </c>
    </row>
  </sheetData>
  <printOptions horizontalCentered="1"/>
  <pageMargins left="0.74803149606299213" right="0.74803149606299213" top="0.98425196850393704" bottom="0.98425196850393704" header="0.51181102362204722" footer="0.51181102362204722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view="pageBreakPreview" zoomScale="60" zoomScaleNormal="100" workbookViewId="0">
      <selection sqref="A1:J26"/>
    </sheetView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36" t="s">
        <v>72</v>
      </c>
    </row>
    <row r="2" spans="1:10" x14ac:dyDescent="0.25">
      <c r="A2" s="2" t="s">
        <v>42</v>
      </c>
    </row>
    <row r="4" spans="1:10" x14ac:dyDescent="0.25">
      <c r="A4" s="21" t="s">
        <v>30</v>
      </c>
    </row>
    <row r="5" spans="1:10" ht="24" x14ac:dyDescent="0.25">
      <c r="A5" s="3" t="s">
        <v>2</v>
      </c>
      <c r="B5" s="3" t="s">
        <v>3</v>
      </c>
      <c r="C5" s="3" t="s">
        <v>4</v>
      </c>
      <c r="D5" s="3" t="s">
        <v>31</v>
      </c>
      <c r="E5" s="3" t="s">
        <v>6</v>
      </c>
      <c r="F5" s="3" t="s">
        <v>7</v>
      </c>
      <c r="G5" s="3" t="s">
        <v>32</v>
      </c>
      <c r="H5" s="3" t="s">
        <v>33</v>
      </c>
      <c r="I5" s="3" t="s">
        <v>34</v>
      </c>
      <c r="J5" s="3" t="s">
        <v>35</v>
      </c>
    </row>
    <row r="6" spans="1:10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 x14ac:dyDescent="0.25">
      <c r="A7" s="5" t="s">
        <v>11</v>
      </c>
      <c r="B7" s="6" t="s">
        <v>12</v>
      </c>
      <c r="C7" s="22">
        <f>'Arkusz kalkulacyjny'!C7</f>
        <v>10497.3</v>
      </c>
      <c r="D7" s="23"/>
      <c r="E7" s="9">
        <f>C7*D7</f>
        <v>0</v>
      </c>
      <c r="F7" s="24"/>
      <c r="G7" s="9">
        <f>E7*(1+F7)</f>
        <v>0</v>
      </c>
      <c r="H7" s="25">
        <v>12</v>
      </c>
      <c r="I7" s="9">
        <f>E7*H7</f>
        <v>0</v>
      </c>
      <c r="J7" s="9">
        <f>G7*H7</f>
        <v>0</v>
      </c>
    </row>
    <row r="8" spans="1:10" x14ac:dyDescent="0.25">
      <c r="A8" s="5" t="s">
        <v>13</v>
      </c>
      <c r="B8" s="6" t="s">
        <v>14</v>
      </c>
      <c r="C8" s="22">
        <f>'Arkusz kalkulacyjny'!C8</f>
        <v>1696.92</v>
      </c>
      <c r="D8" s="23"/>
      <c r="E8" s="9">
        <f>C8*D8</f>
        <v>0</v>
      </c>
      <c r="F8" s="24"/>
      <c r="G8" s="9">
        <f>E8*(1+F8)</f>
        <v>0</v>
      </c>
      <c r="H8" s="25">
        <v>12</v>
      </c>
      <c r="I8" s="9">
        <f>E8*H8</f>
        <v>0</v>
      </c>
      <c r="J8" s="9">
        <f>G8*H8</f>
        <v>0</v>
      </c>
    </row>
    <row r="9" spans="1:10" x14ac:dyDescent="0.25">
      <c r="A9" s="5" t="s">
        <v>15</v>
      </c>
      <c r="B9" s="6" t="s">
        <v>16</v>
      </c>
      <c r="C9" s="22">
        <f>'Arkusz kalkulacyjny'!C9</f>
        <v>9041.01</v>
      </c>
      <c r="D9" s="23"/>
      <c r="E9" s="9">
        <f>C9*D9</f>
        <v>0</v>
      </c>
      <c r="F9" s="24"/>
      <c r="G9" s="9">
        <f>E9*(1+F9)</f>
        <v>0</v>
      </c>
      <c r="H9" s="25">
        <v>12</v>
      </c>
      <c r="I9" s="9">
        <f>E9*H9</f>
        <v>0</v>
      </c>
      <c r="J9" s="9">
        <f>G9*H9</f>
        <v>0</v>
      </c>
    </row>
    <row r="10" spans="1:10" x14ac:dyDescent="0.25">
      <c r="A10" s="5" t="s">
        <v>17</v>
      </c>
      <c r="B10" s="6" t="s">
        <v>18</v>
      </c>
      <c r="C10" s="22">
        <f>'Arkusz kalkulacyjny'!C10</f>
        <v>1554.72</v>
      </c>
      <c r="D10" s="23"/>
      <c r="E10" s="9">
        <f>C10*D10</f>
        <v>0</v>
      </c>
      <c r="F10" s="24"/>
      <c r="G10" s="9">
        <f>E10*(1+F10)</f>
        <v>0</v>
      </c>
      <c r="H10" s="25">
        <v>12</v>
      </c>
      <c r="I10" s="9">
        <f>E10*H10</f>
        <v>0</v>
      </c>
      <c r="J10" s="9">
        <f>G10*H10</f>
        <v>0</v>
      </c>
    </row>
    <row r="11" spans="1:10" x14ac:dyDescent="0.25">
      <c r="A11" s="12"/>
      <c r="B11" s="26" t="s">
        <v>36</v>
      </c>
      <c r="C11" s="14">
        <f>SUM(C7:C10)</f>
        <v>22789.95</v>
      </c>
      <c r="D11" s="12"/>
      <c r="E11" s="15">
        <f>SUM(E7:E10)</f>
        <v>0</v>
      </c>
      <c r="F11" s="12"/>
      <c r="G11" s="15">
        <f>SUM(G7:G10)</f>
        <v>0</v>
      </c>
      <c r="H11" s="12"/>
      <c r="I11" s="15">
        <f>SUM(I7:I10)</f>
        <v>0</v>
      </c>
      <c r="J11" s="15">
        <f>SUM(J7:J10)</f>
        <v>0</v>
      </c>
    </row>
    <row r="14" spans="1:10" x14ac:dyDescent="0.25">
      <c r="A14" s="21" t="s">
        <v>37</v>
      </c>
    </row>
    <row r="15" spans="1:10" ht="24" x14ac:dyDescent="0.25">
      <c r="A15" s="3" t="s">
        <v>2</v>
      </c>
      <c r="B15" s="3" t="s">
        <v>3</v>
      </c>
      <c r="C15" s="3" t="s">
        <v>4</v>
      </c>
      <c r="D15" s="3" t="s">
        <v>31</v>
      </c>
      <c r="E15" s="3" t="s">
        <v>6</v>
      </c>
      <c r="F15" s="3" t="s">
        <v>7</v>
      </c>
      <c r="G15" s="3" t="s">
        <v>32</v>
      </c>
      <c r="H15" s="3" t="s">
        <v>33</v>
      </c>
      <c r="I15" s="3" t="s">
        <v>34</v>
      </c>
      <c r="J15" s="3" t="s">
        <v>35</v>
      </c>
    </row>
    <row r="16" spans="1:10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</row>
    <row r="17" spans="1:10" x14ac:dyDescent="0.25">
      <c r="A17" s="5" t="s">
        <v>19</v>
      </c>
      <c r="B17" s="6" t="s">
        <v>20</v>
      </c>
      <c r="C17" s="22">
        <f>'Arkusz kalkulacyjny'!C11</f>
        <v>16153</v>
      </c>
      <c r="D17" s="23"/>
      <c r="E17" s="9">
        <f>C17*D17</f>
        <v>0</v>
      </c>
      <c r="F17" s="24"/>
      <c r="G17" s="9">
        <f>E17*(1+F17)</f>
        <v>0</v>
      </c>
      <c r="H17" s="25">
        <v>12</v>
      </c>
      <c r="I17" s="9">
        <f>E17*H17</f>
        <v>0</v>
      </c>
      <c r="J17" s="9">
        <f>G17*H17</f>
        <v>0</v>
      </c>
    </row>
    <row r="18" spans="1:10" x14ac:dyDescent="0.25">
      <c r="A18" s="5" t="s">
        <v>21</v>
      </c>
      <c r="B18" s="6" t="s">
        <v>22</v>
      </c>
      <c r="C18" s="22">
        <f>'Arkusz kalkulacyjny'!C12</f>
        <v>17379</v>
      </c>
      <c r="D18" s="23"/>
      <c r="E18" s="9">
        <f>C18*D18</f>
        <v>0</v>
      </c>
      <c r="F18" s="24"/>
      <c r="G18" s="9">
        <f>E18*(1+F18)</f>
        <v>0</v>
      </c>
      <c r="H18" s="25">
        <v>12</v>
      </c>
      <c r="I18" s="9">
        <f>E18*H18</f>
        <v>0</v>
      </c>
      <c r="J18" s="9">
        <f>G18*H18</f>
        <v>0</v>
      </c>
    </row>
    <row r="19" spans="1:10" x14ac:dyDescent="0.25">
      <c r="A19" s="12"/>
      <c r="B19" s="26" t="s">
        <v>36</v>
      </c>
      <c r="C19" s="14">
        <f>SUM(C17:C18)</f>
        <v>33532</v>
      </c>
      <c r="D19" s="12"/>
      <c r="E19" s="15">
        <f>SUM(E17:E18)</f>
        <v>0</v>
      </c>
      <c r="F19" s="12"/>
      <c r="G19" s="15">
        <f>SUM(G17:G18)</f>
        <v>0</v>
      </c>
      <c r="H19" s="12"/>
      <c r="I19" s="15">
        <f>SUM(I17:I18)</f>
        <v>0</v>
      </c>
      <c r="J19" s="15">
        <f>SUM(J17:J18)</f>
        <v>0</v>
      </c>
    </row>
    <row r="22" spans="1:10" x14ac:dyDescent="0.25">
      <c r="A22" s="21" t="s">
        <v>44</v>
      </c>
    </row>
    <row r="23" spans="1:10" x14ac:dyDescent="0.25">
      <c r="B23" t="s">
        <v>39</v>
      </c>
      <c r="I23" s="27">
        <f>I11+I19</f>
        <v>0</v>
      </c>
    </row>
    <row r="24" spans="1:10" x14ac:dyDescent="0.25">
      <c r="B24" t="s">
        <v>40</v>
      </c>
      <c r="I24" s="28">
        <f>(J11+J19)-(I11+I19)</f>
        <v>0</v>
      </c>
    </row>
    <row r="25" spans="1:10" x14ac:dyDescent="0.25">
      <c r="B25" t="s">
        <v>41</v>
      </c>
      <c r="I25" s="27">
        <f>J11+J19</f>
        <v>0</v>
      </c>
    </row>
  </sheetData>
  <pageMargins left="0.75" right="0.75" top="1" bottom="1" header="0.511811023622047" footer="0.511811023622047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5"/>
  <sheetViews>
    <sheetView view="pageBreakPreview" zoomScale="60" zoomScaleNormal="100" workbookViewId="0">
      <selection activeCell="J25" sqref="A1:J25"/>
    </sheetView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36" t="s">
        <v>73</v>
      </c>
    </row>
    <row r="2" spans="1:10" x14ac:dyDescent="0.25">
      <c r="A2" s="2" t="s">
        <v>45</v>
      </c>
    </row>
    <row r="4" spans="1:10" x14ac:dyDescent="0.25">
      <c r="A4" s="21" t="s">
        <v>30</v>
      </c>
    </row>
    <row r="5" spans="1:10" ht="24" x14ac:dyDescent="0.25">
      <c r="A5" s="3" t="s">
        <v>2</v>
      </c>
      <c r="B5" s="3" t="s">
        <v>3</v>
      </c>
      <c r="C5" s="3" t="s">
        <v>4</v>
      </c>
      <c r="D5" s="3" t="s">
        <v>31</v>
      </c>
      <c r="E5" s="3" t="s">
        <v>6</v>
      </c>
      <c r="F5" s="3" t="s">
        <v>7</v>
      </c>
      <c r="G5" s="3" t="s">
        <v>32</v>
      </c>
      <c r="H5" s="3" t="s">
        <v>33</v>
      </c>
      <c r="I5" s="3" t="s">
        <v>34</v>
      </c>
      <c r="J5" s="3" t="s">
        <v>35</v>
      </c>
    </row>
    <row r="6" spans="1:10" x14ac:dyDescent="0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 x14ac:dyDescent="0.25">
      <c r="A7" s="5" t="s">
        <v>11</v>
      </c>
      <c r="B7" s="6" t="s">
        <v>12</v>
      </c>
      <c r="C7" s="22">
        <f>'Arkusz kalkulacyjny'!C7</f>
        <v>10497.3</v>
      </c>
      <c r="D7" s="23"/>
      <c r="E7" s="9">
        <f>C7*D7</f>
        <v>0</v>
      </c>
      <c r="F7" s="24"/>
      <c r="G7" s="9">
        <f>E7*(1+F7)</f>
        <v>0</v>
      </c>
      <c r="H7" s="25">
        <v>10</v>
      </c>
      <c r="I7" s="9">
        <f>E7*H7</f>
        <v>0</v>
      </c>
      <c r="J7" s="9">
        <f>G7*H7</f>
        <v>0</v>
      </c>
    </row>
    <row r="8" spans="1:10" x14ac:dyDescent="0.25">
      <c r="A8" s="5" t="s">
        <v>13</v>
      </c>
      <c r="B8" s="6" t="s">
        <v>14</v>
      </c>
      <c r="C8" s="22">
        <f>'Arkusz kalkulacyjny'!C8</f>
        <v>1696.92</v>
      </c>
      <c r="D8" s="23"/>
      <c r="E8" s="9">
        <f>C8*D8</f>
        <v>0</v>
      </c>
      <c r="F8" s="24"/>
      <c r="G8" s="9">
        <f>E8*(1+F8)</f>
        <v>0</v>
      </c>
      <c r="H8" s="25">
        <v>10</v>
      </c>
      <c r="I8" s="9">
        <f>E8*H8</f>
        <v>0</v>
      </c>
      <c r="J8" s="9">
        <f>G8*H8</f>
        <v>0</v>
      </c>
    </row>
    <row r="9" spans="1:10" x14ac:dyDescent="0.25">
      <c r="A9" s="5" t="s">
        <v>15</v>
      </c>
      <c r="B9" s="6" t="s">
        <v>16</v>
      </c>
      <c r="C9" s="22">
        <f>'Arkusz kalkulacyjny'!C9</f>
        <v>9041.01</v>
      </c>
      <c r="D9" s="23"/>
      <c r="E9" s="9">
        <f>C9*D9</f>
        <v>0</v>
      </c>
      <c r="F9" s="24"/>
      <c r="G9" s="9">
        <f>E9*(1+F9)</f>
        <v>0</v>
      </c>
      <c r="H9" s="25">
        <v>10</v>
      </c>
      <c r="I9" s="9">
        <f>E9*H9</f>
        <v>0</v>
      </c>
      <c r="J9" s="9">
        <f>G9*H9</f>
        <v>0</v>
      </c>
    </row>
    <row r="10" spans="1:10" x14ac:dyDescent="0.25">
      <c r="A10" s="5" t="s">
        <v>17</v>
      </c>
      <c r="B10" s="6" t="s">
        <v>18</v>
      </c>
      <c r="C10" s="22">
        <f>'Arkusz kalkulacyjny'!C10</f>
        <v>1554.72</v>
      </c>
      <c r="D10" s="23"/>
      <c r="E10" s="9">
        <f>C10*D10</f>
        <v>0</v>
      </c>
      <c r="F10" s="24"/>
      <c r="G10" s="9">
        <f>E10*(1+F10)</f>
        <v>0</v>
      </c>
      <c r="H10" s="25">
        <v>10</v>
      </c>
      <c r="I10" s="9">
        <f>E10*H10</f>
        <v>0</v>
      </c>
      <c r="J10" s="9">
        <f>G10*H10</f>
        <v>0</v>
      </c>
    </row>
    <row r="11" spans="1:10" x14ac:dyDescent="0.25">
      <c r="A11" s="12"/>
      <c r="B11" s="26" t="s">
        <v>36</v>
      </c>
      <c r="C11" s="14">
        <f>SUM(C7:C10)</f>
        <v>22789.95</v>
      </c>
      <c r="D11" s="12"/>
      <c r="E11" s="15">
        <f>SUM(E7:E10)</f>
        <v>0</v>
      </c>
      <c r="F11" s="12"/>
      <c r="G11" s="15">
        <f>SUM(G7:G10)</f>
        <v>0</v>
      </c>
      <c r="H11" s="12"/>
      <c r="I11" s="15">
        <f>SUM(I7:I10)</f>
        <v>0</v>
      </c>
      <c r="J11" s="15">
        <f>SUM(J7:J10)</f>
        <v>0</v>
      </c>
    </row>
    <row r="14" spans="1:10" x14ac:dyDescent="0.25">
      <c r="A14" s="21" t="s">
        <v>37</v>
      </c>
    </row>
    <row r="15" spans="1:10" ht="24" x14ac:dyDescent="0.25">
      <c r="A15" s="3" t="s">
        <v>2</v>
      </c>
      <c r="B15" s="3" t="s">
        <v>3</v>
      </c>
      <c r="C15" s="3" t="s">
        <v>4</v>
      </c>
      <c r="D15" s="3" t="s">
        <v>31</v>
      </c>
      <c r="E15" s="3" t="s">
        <v>6</v>
      </c>
      <c r="F15" s="3" t="s">
        <v>7</v>
      </c>
      <c r="G15" s="3" t="s">
        <v>32</v>
      </c>
      <c r="H15" s="3" t="s">
        <v>33</v>
      </c>
      <c r="I15" s="3" t="s">
        <v>34</v>
      </c>
      <c r="J15" s="3" t="s">
        <v>35</v>
      </c>
    </row>
    <row r="16" spans="1:10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</row>
    <row r="17" spans="1:10" x14ac:dyDescent="0.25">
      <c r="A17" s="5" t="s">
        <v>19</v>
      </c>
      <c r="B17" s="6" t="s">
        <v>20</v>
      </c>
      <c r="C17" s="22">
        <f>'Arkusz kalkulacyjny'!C11</f>
        <v>16153</v>
      </c>
      <c r="D17" s="23"/>
      <c r="E17" s="9">
        <f>C17*D17</f>
        <v>0</v>
      </c>
      <c r="F17" s="24"/>
      <c r="G17" s="9">
        <f>E17*(1+F17)</f>
        <v>0</v>
      </c>
      <c r="H17" s="25">
        <v>10</v>
      </c>
      <c r="I17" s="9">
        <f>E17*H17</f>
        <v>0</v>
      </c>
      <c r="J17" s="9">
        <f>G17*H17</f>
        <v>0</v>
      </c>
    </row>
    <row r="18" spans="1:10" x14ac:dyDescent="0.25">
      <c r="A18" s="5" t="s">
        <v>21</v>
      </c>
      <c r="B18" s="6" t="s">
        <v>22</v>
      </c>
      <c r="C18" s="22">
        <f>'Arkusz kalkulacyjny'!C12</f>
        <v>17379</v>
      </c>
      <c r="D18" s="23"/>
      <c r="E18" s="9">
        <f>C18*D18</f>
        <v>0</v>
      </c>
      <c r="F18" s="24"/>
      <c r="G18" s="9">
        <f>E18*(1+F18)</f>
        <v>0</v>
      </c>
      <c r="H18" s="25">
        <v>10</v>
      </c>
      <c r="I18" s="9">
        <f>E18*H18</f>
        <v>0</v>
      </c>
      <c r="J18" s="9">
        <f>G18*H18</f>
        <v>0</v>
      </c>
    </row>
    <row r="19" spans="1:10" x14ac:dyDescent="0.25">
      <c r="A19" s="12"/>
      <c r="B19" s="26" t="s">
        <v>36</v>
      </c>
      <c r="C19" s="14">
        <f>SUM(C17:C18)</f>
        <v>33532</v>
      </c>
      <c r="D19" s="12"/>
      <c r="E19" s="15">
        <f>SUM(E17:E18)</f>
        <v>0</v>
      </c>
      <c r="F19" s="12"/>
      <c r="G19" s="15">
        <f>SUM(G17:G18)</f>
        <v>0</v>
      </c>
      <c r="H19" s="12"/>
      <c r="I19" s="15">
        <f>SUM(I17:I18)</f>
        <v>0</v>
      </c>
      <c r="J19" s="15">
        <f>SUM(J17:J18)</f>
        <v>0</v>
      </c>
    </row>
    <row r="22" spans="1:10" x14ac:dyDescent="0.25">
      <c r="A22" s="21" t="s">
        <v>46</v>
      </c>
    </row>
    <row r="23" spans="1:10" x14ac:dyDescent="0.25">
      <c r="B23" t="s">
        <v>39</v>
      </c>
      <c r="I23" s="27">
        <f>I11+I19</f>
        <v>0</v>
      </c>
    </row>
    <row r="24" spans="1:10" x14ac:dyDescent="0.25">
      <c r="B24" t="s">
        <v>40</v>
      </c>
      <c r="I24" s="28">
        <f>(J11+J19)-(I11+I19)</f>
        <v>0</v>
      </c>
    </row>
    <row r="25" spans="1:10" x14ac:dyDescent="0.25">
      <c r="B25" t="s">
        <v>41</v>
      </c>
      <c r="I25" s="27">
        <f>J11+J19</f>
        <v>0</v>
      </c>
    </row>
  </sheetData>
  <pageMargins left="0.75" right="0.75" top="1" bottom="1" header="0.511811023622047" footer="0.511811023622047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"/>
  <sheetViews>
    <sheetView zoomScaleNormal="100" workbookViewId="0">
      <selection activeCell="D1" sqref="A1:D10"/>
    </sheetView>
  </sheetViews>
  <sheetFormatPr defaultColWidth="8.7109375" defaultRowHeight="15" x14ac:dyDescent="0.25"/>
  <cols>
    <col min="1" max="1" width="5" customWidth="1"/>
    <col min="2" max="2" width="52" customWidth="1"/>
    <col min="3" max="3" width="3" customWidth="1"/>
    <col min="4" max="4" width="20" customWidth="1"/>
  </cols>
  <sheetData>
    <row r="1" spans="1:4" ht="15.75" x14ac:dyDescent="0.25">
      <c r="A1" s="1" t="s">
        <v>47</v>
      </c>
    </row>
    <row r="3" spans="1:4" x14ac:dyDescent="0.25">
      <c r="A3" s="29" t="s">
        <v>11</v>
      </c>
      <c r="B3" s="30" t="s">
        <v>48</v>
      </c>
      <c r="D3" s="31">
        <f>'Arkusz kalkulacyjny'!I13</f>
        <v>0</v>
      </c>
    </row>
    <row r="5" spans="1:4" x14ac:dyDescent="0.25">
      <c r="A5" s="29" t="s">
        <v>13</v>
      </c>
      <c r="B5" s="30" t="s">
        <v>49</v>
      </c>
      <c r="D5" s="31">
        <f>'Arkusz kalkulacyjny'!I14</f>
        <v>0</v>
      </c>
    </row>
    <row r="7" spans="1:4" x14ac:dyDescent="0.25">
      <c r="A7" s="29" t="s">
        <v>15</v>
      </c>
      <c r="B7" s="20" t="s">
        <v>50</v>
      </c>
      <c r="D7" s="31">
        <f>'Arkusz kalkulacyjny'!I15</f>
        <v>0</v>
      </c>
    </row>
    <row r="10" spans="1:4" x14ac:dyDescent="0.25">
      <c r="B10" s="19" t="s">
        <v>51</v>
      </c>
    </row>
  </sheetData>
  <pageMargins left="0.75" right="0.75" top="1" bottom="1" header="0.511811023622047" footer="0.511811023622047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0"/>
  <sheetViews>
    <sheetView zoomScaleNormal="100" workbookViewId="0">
      <selection activeCell="B13" sqref="B13"/>
    </sheetView>
  </sheetViews>
  <sheetFormatPr defaultColWidth="8.7109375" defaultRowHeight="15" x14ac:dyDescent="0.25"/>
  <cols>
    <col min="1" max="1" width="40" customWidth="1"/>
    <col min="2" max="2" width="60" customWidth="1"/>
  </cols>
  <sheetData>
    <row r="1" spans="1:2" ht="15.75" x14ac:dyDescent="0.25">
      <c r="A1" s="1" t="s">
        <v>52</v>
      </c>
    </row>
    <row r="2" spans="1:2" x14ac:dyDescent="0.25">
      <c r="A2" s="32"/>
      <c r="B2" s="32"/>
    </row>
    <row r="3" spans="1:2" x14ac:dyDescent="0.25">
      <c r="A3" s="21" t="s">
        <v>53</v>
      </c>
      <c r="B3" s="32"/>
    </row>
    <row r="4" spans="1:2" x14ac:dyDescent="0.25">
      <c r="A4" s="32" t="s">
        <v>54</v>
      </c>
      <c r="B4" s="32" t="s">
        <v>55</v>
      </c>
    </row>
    <row r="5" spans="1:2" x14ac:dyDescent="0.25">
      <c r="A5" s="32" t="s">
        <v>56</v>
      </c>
      <c r="B5" s="32" t="s">
        <v>57</v>
      </c>
    </row>
    <row r="6" spans="1:2" x14ac:dyDescent="0.25">
      <c r="A6" s="32" t="s">
        <v>58</v>
      </c>
      <c r="B6" s="32" t="s">
        <v>59</v>
      </c>
    </row>
    <row r="7" spans="1:2" x14ac:dyDescent="0.25">
      <c r="A7" s="32"/>
      <c r="B7" s="32"/>
    </row>
    <row r="8" spans="1:2" x14ac:dyDescent="0.25">
      <c r="A8" s="21" t="s">
        <v>60</v>
      </c>
      <c r="B8" s="32"/>
    </row>
    <row r="9" spans="1:2" x14ac:dyDescent="0.25">
      <c r="A9" s="32" t="s">
        <v>61</v>
      </c>
      <c r="B9" s="32" t="s">
        <v>62</v>
      </c>
    </row>
    <row r="10" spans="1:2" x14ac:dyDescent="0.25">
      <c r="A10" s="32" t="s">
        <v>63</v>
      </c>
      <c r="B10" s="32" t="s">
        <v>64</v>
      </c>
    </row>
    <row r="11" spans="1:2" x14ac:dyDescent="0.25">
      <c r="A11" s="32" t="s">
        <v>65</v>
      </c>
      <c r="B11" s="32" t="s">
        <v>66</v>
      </c>
    </row>
    <row r="12" spans="1:2" x14ac:dyDescent="0.25">
      <c r="A12" s="32" t="s">
        <v>67</v>
      </c>
      <c r="B12" s="32" t="s">
        <v>68</v>
      </c>
    </row>
    <row r="13" spans="1:2" x14ac:dyDescent="0.25">
      <c r="A13" s="32"/>
      <c r="B13" s="32"/>
    </row>
    <row r="14" spans="1:2" x14ac:dyDescent="0.25">
      <c r="A14" s="21"/>
      <c r="B14" s="32"/>
    </row>
    <row r="15" spans="1:2" x14ac:dyDescent="0.25">
      <c r="A15" s="32"/>
      <c r="B15" s="32"/>
    </row>
    <row r="16" spans="1:2" x14ac:dyDescent="0.25">
      <c r="A16" s="32"/>
      <c r="B16" s="32"/>
    </row>
    <row r="17" spans="1:2" x14ac:dyDescent="0.25">
      <c r="A17" s="32"/>
      <c r="B17" s="32"/>
    </row>
    <row r="18" spans="1:2" x14ac:dyDescent="0.25">
      <c r="A18" s="32"/>
      <c r="B18" s="32"/>
    </row>
    <row r="19" spans="1:2" x14ac:dyDescent="0.25">
      <c r="A19" s="32"/>
      <c r="B19" s="32"/>
    </row>
    <row r="20" spans="1:2" x14ac:dyDescent="0.25">
      <c r="A20" s="32"/>
      <c r="B20" s="32"/>
    </row>
  </sheetData>
  <pageMargins left="0.75" right="0.75" top="1" bottom="1" header="0.511811023622047" footer="0.51181102362204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3</vt:i4>
      </vt:variant>
    </vt:vector>
  </HeadingPairs>
  <TitlesOfParts>
    <vt:vector size="10" baseType="lpstr">
      <vt:lpstr>Arkusz kalkulacyjny</vt:lpstr>
      <vt:lpstr>8.1_2026</vt:lpstr>
      <vt:lpstr>8.1_2027</vt:lpstr>
      <vt:lpstr>8.1_2028</vt:lpstr>
      <vt:lpstr>8.1_2029</vt:lpstr>
      <vt:lpstr>Łączna wartość</vt:lpstr>
      <vt:lpstr>Instrukcja</vt:lpstr>
      <vt:lpstr>'8.1_2027'!Obszar_wydruku</vt:lpstr>
      <vt:lpstr>'8.1_2028'!Obszar_wydruku</vt:lpstr>
      <vt:lpstr>Instrukcja!Obszar_wydruku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Urszula Sojka</cp:lastModifiedBy>
  <cp:revision>0</cp:revision>
  <cp:lastPrinted>2026-09-08T07:26:30Z</cp:lastPrinted>
  <dcterms:created xsi:type="dcterms:W3CDTF">2026-09-04T12:44:35Z</dcterms:created>
  <dcterms:modified xsi:type="dcterms:W3CDTF">2026-09-09T12:07:44Z</dcterms:modified>
  <dc:language>en-US</dc:language>
</cp:coreProperties>
</file>