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CEGLA~1\AppData\Local\Temp\"/>
    </mc:Choice>
  </mc:AlternateContent>
  <xr:revisionPtr revIDLastSave="0" documentId="13_ncr:1_{DA263BE2-CC2F-440E-8941-AEAC2683E7CD}" xr6:coauthVersionLast="47" xr6:coauthVersionMax="47" xr10:uidLastSave="{00000000-0000-0000-0000-000000000000}"/>
  <bookViews>
    <workbookView xWindow="1470" yWindow="1470" windowWidth="21600" windowHeight="11295" xr2:uid="{00000000-000D-0000-FFFF-FFFF00000000}"/>
  </bookViews>
  <sheets>
    <sheet name="Arkusz1" sheetId="1" r:id="rId1"/>
  </sheets>
  <definedNames>
    <definedName name="_xlnm._FilterDatabase" localSheetId="0" hidden="1">Arkusz1!#REF!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" l="1"/>
  <c r="G18" i="1" l="1"/>
  <c r="G16" i="1"/>
  <c r="G14" i="1"/>
  <c r="G8" i="1"/>
  <c r="G15" i="1"/>
  <c r="G13" i="1"/>
  <c r="H13" i="1"/>
  <c r="G26" i="1" l="1"/>
  <c r="H18" i="1"/>
  <c r="G17" i="1"/>
  <c r="H17" i="1" s="1"/>
  <c r="G19" i="1"/>
  <c r="H19" i="1" s="1"/>
  <c r="H15" i="1"/>
  <c r="H16" i="1"/>
  <c r="H14" i="1"/>
  <c r="G10" i="1"/>
  <c r="H10" i="1" s="1"/>
  <c r="J10" i="1" s="1"/>
  <c r="K10" i="1" s="1"/>
  <c r="G11" i="1"/>
  <c r="H11" i="1" s="1"/>
  <c r="J11" i="1" s="1"/>
  <c r="K11" i="1" s="1"/>
  <c r="G12" i="1"/>
  <c r="H12" i="1" s="1"/>
  <c r="J12" i="1" s="1"/>
  <c r="K12" i="1" s="1"/>
  <c r="G9" i="1"/>
  <c r="J13" i="1"/>
  <c r="K13" i="1" s="1"/>
  <c r="H8" i="1"/>
  <c r="J8" i="1" l="1"/>
  <c r="K8" i="1" s="1"/>
  <c r="J19" i="1"/>
  <c r="K19" i="1" s="1"/>
  <c r="J18" i="1"/>
  <c r="J17" i="1"/>
  <c r="K17" i="1" s="1"/>
  <c r="J16" i="1"/>
  <c r="K16" i="1" s="1"/>
  <c r="J15" i="1"/>
  <c r="K15" i="1" s="1"/>
  <c r="J14" i="1"/>
  <c r="K14" i="1" s="1"/>
  <c r="K18" i="1" l="1"/>
  <c r="D51" i="1"/>
  <c r="D52" i="1"/>
  <c r="D53" i="1"/>
  <c r="D54" i="1"/>
  <c r="D50" i="1"/>
  <c r="J37" i="1"/>
  <c r="K37" i="1" s="1"/>
  <c r="G29" i="1" l="1"/>
  <c r="E54" i="1" s="1"/>
  <c r="E53" i="1"/>
  <c r="G25" i="1"/>
  <c r="E50" i="1" s="1"/>
  <c r="F54" i="1" l="1"/>
  <c r="H29" i="1"/>
  <c r="J29" i="1" s="1"/>
  <c r="K29" i="1" s="1"/>
  <c r="F50" i="1"/>
  <c r="H25" i="1"/>
  <c r="F53" i="1"/>
  <c r="H28" i="1"/>
  <c r="E51" i="1"/>
  <c r="F51" i="1" s="1"/>
  <c r="H26" i="1"/>
  <c r="J26" i="1" s="1"/>
  <c r="K26" i="1" s="1"/>
  <c r="H53" i="1" l="1"/>
  <c r="I53" i="1" s="1"/>
  <c r="J28" i="1" l="1"/>
  <c r="H54" i="1"/>
  <c r="I54" i="1" s="1"/>
  <c r="K28" i="1" l="1"/>
  <c r="H9" i="1"/>
  <c r="H20" i="1" s="1"/>
  <c r="G27" i="1"/>
  <c r="E52" i="1" s="1"/>
  <c r="J9" i="1" l="1"/>
  <c r="J20" i="1" s="1"/>
  <c r="H51" i="1"/>
  <c r="I51" i="1" s="1"/>
  <c r="H27" i="1"/>
  <c r="H30" i="1" s="1"/>
  <c r="F52" i="1"/>
  <c r="K9" i="1" l="1"/>
  <c r="K20" i="1" s="1"/>
  <c r="H52" i="1"/>
  <c r="I52" i="1" s="1"/>
  <c r="F55" i="1"/>
  <c r="J27" i="1" l="1"/>
  <c r="K27" i="1" s="1"/>
  <c r="H44" i="1"/>
  <c r="J25" i="1"/>
  <c r="J30" i="1" l="1"/>
  <c r="H43" i="1"/>
  <c r="H50" i="1"/>
  <c r="H55" i="1" s="1"/>
  <c r="H42" i="1"/>
  <c r="K25" i="1"/>
  <c r="K30" i="1" s="1"/>
  <c r="K42" i="1"/>
  <c r="H45" i="1" l="1"/>
  <c r="H59" i="1" s="1"/>
  <c r="J42" i="1"/>
  <c r="I50" i="1"/>
  <c r="I55" i="1" s="1"/>
  <c r="J43" i="1"/>
  <c r="K43" i="1" l="1"/>
  <c r="J44" i="1" l="1"/>
  <c r="J45" i="1" l="1"/>
  <c r="J59" i="1" s="1"/>
  <c r="K44" i="1"/>
  <c r="K45" i="1" l="1"/>
  <c r="K59" i="1" s="1"/>
</calcChain>
</file>

<file path=xl/sharedStrings.xml><?xml version="1.0" encoding="utf-8"?>
<sst xmlns="http://schemas.openxmlformats.org/spreadsheetml/2006/main" count="128" uniqueCount="75">
  <si>
    <t>Nazwa opłaty</t>
  </si>
  <si>
    <t>Stawka podatku VAT %</t>
  </si>
  <si>
    <t>Zamówienie podstawowe zł brutto</t>
  </si>
  <si>
    <t>Rozliczenie wg cen taryfowych/konkurencyjnych</t>
  </si>
  <si>
    <t xml:space="preserve">Ilość miesięcy </t>
  </si>
  <si>
    <t>2. Wyliczenie zakupu paliwa gazowego dla zamówienia podstawowego:</t>
  </si>
  <si>
    <t>Podatek VAT zł (kol. 1 x 23%)</t>
  </si>
  <si>
    <t>Zamówienie podstawowe zł brutto (kol. 1 +3)</t>
  </si>
  <si>
    <t xml:space="preserve">Wartość zamówienia podstawowego zł netto </t>
  </si>
  <si>
    <t xml:space="preserve">Podatek VAT zł </t>
  </si>
  <si>
    <t>x</t>
  </si>
  <si>
    <t>Podsumowanie wartości dla tabeli nr 2:</t>
  </si>
  <si>
    <t>Podsumowanie wartości dla tabeli nr 4:</t>
  </si>
  <si>
    <t>Wyliczenie wartości dla tabeli nr 3:</t>
  </si>
  <si>
    <t>Wartość zamówienia  wyliczona przez Zamawiającego zł netto</t>
  </si>
  <si>
    <t>2. Zakup paliwa gazowego (przepisane sumy z tabeli nr 2 powyżej):</t>
  </si>
  <si>
    <t>3. Usługa dystrybucji (przepisane kwoty z tabeli nr 3 powyżej):</t>
  </si>
  <si>
    <t>Kalkulator może być pomocniczo wykorzystany przez wykonawcę do wyliczenia wartości oferty, przy czym wyliczenia z kalkulatora nie stanowią podstawy do jakichkolwiek roszczeń wykonawcy w stosunku do zamawiającego i sam kalkulator nie stanowi załącznika do oferty.</t>
  </si>
  <si>
    <t>Wszystkie opłaty dystrybucyjne  wynikające z taryfy dystrybucyjnej PSG Sp. z o.o.</t>
  </si>
  <si>
    <t>*Zamawiający wyliczył wartość dystrybucji netto na podstawie taryfy PSG Sp. z o.o. oraz obowiązujących przepisów prawa. Wykonawca nie dokonuje zmiany wartości dystrybucji.</t>
  </si>
  <si>
    <t xml:space="preserve">Grupa taryfowa  </t>
  </si>
  <si>
    <t>Cena jednostkowa zł  netto  (do dwóch miejsc po przecinku)</t>
  </si>
  <si>
    <t>Wartość zamówienia podstawowego zł netto (kol. 3 x 4 x 7)</t>
  </si>
  <si>
    <t>Podatek VAT zł (kol. 8 x 23%)</t>
  </si>
  <si>
    <t>Zamówienie podstawowe zł brutto (kol. 8 + 10)</t>
  </si>
  <si>
    <t>rodzaj opłaty: abonamentowa lub handlowa</t>
  </si>
  <si>
    <t>abonamentowa</t>
  </si>
  <si>
    <t xml:space="preserve">Ilość PPG
</t>
  </si>
  <si>
    <t xml:space="preserve">Ilość paliwa gazowego (kWh)
</t>
  </si>
  <si>
    <t xml:space="preserve">Rozliczenie wg taryfy lub cen konkurencyjnych
</t>
  </si>
  <si>
    <t>taryfa</t>
  </si>
  <si>
    <t>W-5.1 i wyżej</t>
  </si>
  <si>
    <t>od W-1 do W-4</t>
  </si>
  <si>
    <t>Płatnik podatku akcyzowego</t>
  </si>
  <si>
    <t>ZW.</t>
  </si>
  <si>
    <t>Cena jednostkowa zł  netto  (do pięciu  miejsc po przecinku)</t>
  </si>
  <si>
    <t>Cena jednostkowa  po opuście zł netto  (do dwóch miejsc po przecinku)</t>
  </si>
  <si>
    <t>Cena jednostkowa  po opuście zł netto  (do pięciu miejsc po przecinku)</t>
  </si>
  <si>
    <t>Wartość zamówienia podstawowego zł netto (kol. 4  x 7)</t>
  </si>
  <si>
    <t>Podsumowanie wartości dla tabeli nr 1:</t>
  </si>
  <si>
    <t>1. Opłata abonamentowa (przepisane sumy z tabeli nr 1 powyżej):</t>
  </si>
  <si>
    <t>Opust kwotowy od ceny taryfowej zł netto (do pięciu miejsc po przecinku)*</t>
  </si>
  <si>
    <t>Opust kwotowy od ceny taryfowej zł netto (do dwóch miejsc po przecinku)*</t>
  </si>
  <si>
    <t>*Opust (jeżeli będzie naliczony) może mieć zastosowanie  tylko i wyłącznie dla  cen/stawek taryfowych, dla cen/stawek  konkurencyjnych Wykonawca podaje ostateczną cenę/stawkę  jednostkową netto.</t>
  </si>
  <si>
    <t>W-5.1</t>
  </si>
  <si>
    <t>3. Wyliczenie wartości usługi dystrybucji  dla zakupu paliwa gazowego*:</t>
  </si>
  <si>
    <t>Cena jednostkowa paliwa gazowego po opuście zł netto (do pięciu miejsc po przecinku)</t>
  </si>
  <si>
    <t>Wartość zamówienia podstawowego zł netto (kol. 4  x 5)</t>
  </si>
  <si>
    <t>Podatek VAT zł (kol. 6 x 23%)</t>
  </si>
  <si>
    <t>Zamówienie podstawowe zł brutto (kol. 6 + 8)</t>
  </si>
  <si>
    <t>Podsumowanie prawa opcji dla całego zamówienia:</t>
  </si>
  <si>
    <t>6. Podsumowanie wartości zamówienia podstawowego wraz z prawem opcji (przepisanie sumy z tabeli z pkt 4 i 5 powyżej):</t>
  </si>
  <si>
    <t>Zakup paliwa gazowego wraz z prawem opcji 10% oraz wartość usługi dystrybucji wyliczona przez Zamawiającego:</t>
  </si>
  <si>
    <t>Wartość zamówienia zł netto</t>
  </si>
  <si>
    <t>Podatek VAT zł</t>
  </si>
  <si>
    <t>Zamówienie  zł brutto</t>
  </si>
  <si>
    <t>W-3.6</t>
  </si>
  <si>
    <t>konkurencyjne</t>
  </si>
  <si>
    <t>5. Wyliczenie prawa opcji (10% wartości zamówienia podstawowego wg ilości paliwa gazowego dla zakupu paliwa gazowego - tabeli nr 2):</t>
  </si>
  <si>
    <t>4. Podsumowanie wartości dla zamówienia podstawowego:</t>
  </si>
  <si>
    <t>1. Wyliczenie opłaty abonamentowej (taryfa) i handlowej (konkurencja) dla zamówienia podstawowego:</t>
  </si>
  <si>
    <t>handlowa</t>
  </si>
  <si>
    <t>W-2.1</t>
  </si>
  <si>
    <t>„Kompleksowa dostawa gazu ziemnego zaazotowanego (grupa Lw)  oraz gazu ziemnego wysokometanowego (grupa E) dla Powiatu Rawickiego i jego jednostek organizacyjnych na okres od 01.01.2027 r. do 31.12.2027 r."</t>
  </si>
  <si>
    <t xml:space="preserve">LW - 4 </t>
  </si>
  <si>
    <t>LW - 4</t>
  </si>
  <si>
    <t xml:space="preserve">LW-3.6 </t>
  </si>
  <si>
    <t>LW-2.1</t>
  </si>
  <si>
    <t xml:space="preserve">LW-1.1 </t>
  </si>
  <si>
    <t>od LW-1 do LW-4</t>
  </si>
  <si>
    <t>LW-5.1 i wyżej</t>
  </si>
  <si>
    <t xml:space="preserve">LW-6.1 </t>
  </si>
  <si>
    <t>LW-5.1</t>
  </si>
  <si>
    <t xml:space="preserve">LW-2.1 </t>
  </si>
  <si>
    <t>Załącznik nr 3.1 do SWZ - kalkulator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</si>
</sst>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"/>
    <numFmt numFmtId="165" formatCode="#,##0.00000"/>
    <numFmt numFmtId="166" formatCode="#,##0.0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8"/>
      <name val="Calibri"/>
      <family val="2"/>
      <charset val="238"/>
    </font>
    <font>
      <sz val="8"/>
      <name val="Calibri Light"/>
      <family val="2"/>
      <charset val="238"/>
      <scheme val="maj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3" fontId="2" fillId="0" borderId="0" xfId="0" applyNumberFormat="1" applyFont="1" applyAlignment="1">
      <alignment horizontal="right" vertical="center"/>
    </xf>
    <xf numFmtId="4" fontId="3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164" fontId="2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166" fontId="2" fillId="0" borderId="0" xfId="0" applyNumberFormat="1" applyFont="1" applyAlignment="1">
      <alignment horizontal="right" vertical="center" wrapText="1"/>
    </xf>
    <xf numFmtId="166" fontId="2" fillId="0" borderId="0" xfId="0" applyNumberFormat="1" applyFont="1" applyAlignment="1">
      <alignment horizontal="left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 applyProtection="1">
      <alignment horizontal="right" vertical="center" wrapText="1"/>
      <protection locked="0"/>
    </xf>
    <xf numFmtId="0" fontId="2" fillId="0" borderId="0" xfId="0" applyFont="1" applyAlignment="1">
      <alignment horizontal="right" vertical="center" wrapText="1"/>
    </xf>
    <xf numFmtId="165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vertical="center" wrapText="1"/>
    </xf>
    <xf numFmtId="3" fontId="2" fillId="0" borderId="1" xfId="0" applyNumberFormat="1" applyFont="1" applyBorder="1" applyAlignment="1" applyProtection="1">
      <alignment horizontal="left" vertical="center"/>
      <protection locked="0"/>
    </xf>
    <xf numFmtId="3" fontId="2" fillId="0" borderId="1" xfId="0" applyNumberFormat="1" applyFont="1" applyBorder="1" applyAlignment="1" applyProtection="1">
      <alignment vertical="center"/>
      <protection locked="0"/>
    </xf>
    <xf numFmtId="3" fontId="3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vertical="center"/>
    </xf>
    <xf numFmtId="4" fontId="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3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right" vertical="center"/>
    </xf>
    <xf numFmtId="0" fontId="3" fillId="0" borderId="0" xfId="0" applyFont="1"/>
    <xf numFmtId="4" fontId="2" fillId="0" borderId="0" xfId="0" applyNumberFormat="1" applyFont="1" applyAlignment="1">
      <alignment horizontal="center" vertical="center" wrapText="1"/>
    </xf>
    <xf numFmtId="3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horizontal="left" vertical="center" wrapText="1"/>
    </xf>
    <xf numFmtId="4" fontId="5" fillId="0" borderId="0" xfId="0" applyNumberFormat="1" applyFont="1" applyAlignment="1">
      <alignment vertical="center"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0" xfId="0" applyNumberFormat="1" applyFont="1" applyAlignment="1">
      <alignment horizontal="left" vertical="center" wrapText="1"/>
    </xf>
    <xf numFmtId="3" fontId="5" fillId="0" borderId="0" xfId="0" applyNumberFormat="1" applyFont="1" applyAlignment="1">
      <alignment horizontal="left" vertical="center" wrapText="1"/>
    </xf>
    <xf numFmtId="164" fontId="5" fillId="0" borderId="0" xfId="0" applyNumberFormat="1" applyFont="1" applyAlignment="1">
      <alignment horizontal="left" vertical="center" wrapText="1"/>
    </xf>
    <xf numFmtId="4" fontId="3" fillId="2" borderId="1" xfId="0" applyNumberFormat="1" applyFont="1" applyFill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4" fontId="4" fillId="0" borderId="1" xfId="0" applyNumberFormat="1" applyFont="1" applyBorder="1" applyAlignment="1">
      <alignment horizontal="right" vertical="center" wrapText="1"/>
    </xf>
    <xf numFmtId="3" fontId="2" fillId="2" borderId="3" xfId="0" applyNumberFormat="1" applyFont="1" applyFill="1" applyBorder="1" applyAlignment="1">
      <alignment horizontal="right" vertical="center"/>
    </xf>
    <xf numFmtId="165" fontId="2" fillId="2" borderId="1" xfId="0" applyNumberFormat="1" applyFont="1" applyFill="1" applyBorder="1" applyAlignment="1" applyProtection="1">
      <alignment horizontal="right" vertical="center"/>
      <protection locked="0"/>
    </xf>
    <xf numFmtId="3" fontId="2" fillId="2" borderId="1" xfId="0" applyNumberFormat="1" applyFont="1" applyFill="1" applyBorder="1" applyAlignment="1" applyProtection="1">
      <alignment horizontal="right" vertical="center"/>
      <protection locked="0"/>
    </xf>
    <xf numFmtId="165" fontId="2" fillId="2" borderId="1" xfId="0" applyNumberFormat="1" applyFont="1" applyFill="1" applyBorder="1" applyAlignment="1">
      <alignment horizontal="right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3" fontId="2" fillId="2" borderId="1" xfId="0" applyNumberFormat="1" applyFont="1" applyFill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right" vertical="center"/>
    </xf>
    <xf numFmtId="3" fontId="2" fillId="2" borderId="1" xfId="0" applyNumberFormat="1" applyFont="1" applyFill="1" applyBorder="1" applyAlignment="1" applyProtection="1">
      <alignment horizontal="left" vertical="center"/>
      <protection locked="0"/>
    </xf>
    <xf numFmtId="3" fontId="2" fillId="2" borderId="1" xfId="0" applyNumberFormat="1" applyFont="1" applyFill="1" applyBorder="1" applyAlignment="1" applyProtection="1">
      <alignment vertical="center"/>
      <protection locked="0"/>
    </xf>
    <xf numFmtId="165" fontId="2" fillId="2" borderId="1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2" fillId="2" borderId="0" xfId="0" applyNumberFormat="1" applyFont="1" applyFill="1" applyAlignment="1">
      <alignment horizontal="left" vertical="center" wrapText="1"/>
    </xf>
    <xf numFmtId="3" fontId="2" fillId="2" borderId="0" xfId="0" applyNumberFormat="1" applyFont="1" applyFill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left" vertical="center" wrapText="1"/>
    </xf>
    <xf numFmtId="4" fontId="3" fillId="0" borderId="3" xfId="0" applyNumberFormat="1" applyFont="1" applyBorder="1" applyAlignment="1">
      <alignment horizontal="left" vertical="center" wrapText="1"/>
    </xf>
    <xf numFmtId="4" fontId="3" fillId="0" borderId="4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164" fontId="2" fillId="0" borderId="0" xfId="0" applyNumberFormat="1" applyFont="1" applyAlignment="1">
      <alignment horizontal="right" vertical="center" wrapText="1"/>
    </xf>
    <xf numFmtId="0" fontId="3" fillId="0" borderId="1" xfId="0" applyFont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6" fontId="3" fillId="0" borderId="5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left" vertical="center" wrapText="1"/>
    </xf>
    <xf numFmtId="4" fontId="3" fillId="0" borderId="5" xfId="0" applyNumberFormat="1" applyFont="1" applyBorder="1" applyAlignment="1">
      <alignment horizontal="left" vertical="center" wrapText="1"/>
    </xf>
    <xf numFmtId="4" fontId="2" fillId="0" borderId="0" xfId="0" applyNumberFormat="1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zoomScale="120" zoomScaleNormal="120" workbookViewId="0">
      <selection activeCell="E8" sqref="E8"/>
    </sheetView>
  </sheetViews>
  <sheetFormatPr defaultColWidth="8.85546875" defaultRowHeight="11.25" x14ac:dyDescent="0.25"/>
  <cols>
    <col min="1" max="1" width="21.28515625" style="32" customWidth="1"/>
    <col min="2" max="2" width="14.28515625" style="32" customWidth="1"/>
    <col min="3" max="3" width="10.42578125" style="49" customWidth="1"/>
    <col min="4" max="4" width="9.85546875" style="7" customWidth="1"/>
    <col min="5" max="6" width="8.140625" style="7" customWidth="1"/>
    <col min="7" max="7" width="11.85546875" style="50" customWidth="1"/>
    <col min="8" max="8" width="9.5703125" style="50" customWidth="1"/>
    <col min="9" max="9" width="7.7109375" style="51" customWidth="1"/>
    <col min="10" max="10" width="9.42578125" style="7" customWidth="1"/>
    <col min="11" max="11" width="10.5703125" style="7" customWidth="1"/>
    <col min="12" max="12" width="9.42578125" style="7" customWidth="1"/>
    <col min="13" max="16384" width="8.85546875" style="7"/>
  </cols>
  <sheetData>
    <row r="1" spans="1:12" ht="21.6" customHeight="1" x14ac:dyDescent="0.25">
      <c r="A1" s="90" t="s">
        <v>74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14"/>
    </row>
    <row r="2" spans="1:12" ht="31.9" customHeight="1" x14ac:dyDescent="0.25">
      <c r="A2" s="92" t="s">
        <v>63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16"/>
    </row>
    <row r="3" spans="1:12" ht="15" customHeight="1" x14ac:dyDescent="0.25">
      <c r="A3" s="74"/>
      <c r="B3" s="15"/>
      <c r="C3" s="15"/>
      <c r="D3" s="15"/>
      <c r="E3" s="15"/>
      <c r="F3" s="15"/>
      <c r="G3" s="15"/>
      <c r="H3" s="15"/>
      <c r="I3" s="15"/>
      <c r="J3" s="15"/>
      <c r="K3" s="15"/>
      <c r="L3" s="16"/>
    </row>
    <row r="4" spans="1:12" ht="12.6" customHeight="1" x14ac:dyDescent="0.25">
      <c r="A4" s="74"/>
      <c r="B4" s="15"/>
      <c r="C4" s="15"/>
      <c r="D4" s="15"/>
      <c r="E4" s="15"/>
      <c r="F4" s="15"/>
      <c r="G4" s="15"/>
      <c r="H4" s="15"/>
      <c r="I4" s="15"/>
      <c r="J4" s="15"/>
      <c r="K4" s="15"/>
      <c r="L4" s="16"/>
    </row>
    <row r="5" spans="1:12" s="18" customFormat="1" ht="13.9" customHeight="1" x14ac:dyDescent="0.25">
      <c r="A5" s="94" t="s">
        <v>60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17"/>
    </row>
    <row r="6" spans="1:12" ht="82.9" customHeight="1" x14ac:dyDescent="0.2">
      <c r="A6" s="8" t="s">
        <v>20</v>
      </c>
      <c r="B6" s="19" t="s">
        <v>25</v>
      </c>
      <c r="C6" s="20" t="s">
        <v>27</v>
      </c>
      <c r="D6" s="8" t="s">
        <v>4</v>
      </c>
      <c r="E6" s="21" t="s">
        <v>21</v>
      </c>
      <c r="F6" s="21" t="s">
        <v>42</v>
      </c>
      <c r="G6" s="21" t="s">
        <v>36</v>
      </c>
      <c r="H6" s="9" t="s">
        <v>22</v>
      </c>
      <c r="I6" s="8" t="s">
        <v>1</v>
      </c>
      <c r="J6" s="8" t="s">
        <v>23</v>
      </c>
      <c r="K6" s="8" t="s">
        <v>24</v>
      </c>
      <c r="L6" s="22"/>
    </row>
    <row r="7" spans="1:12" s="15" customFormat="1" ht="13.9" customHeight="1" x14ac:dyDescent="0.25">
      <c r="A7" s="23">
        <v>1</v>
      </c>
      <c r="B7" s="23">
        <v>2</v>
      </c>
      <c r="C7" s="24">
        <v>3</v>
      </c>
      <c r="D7" s="23">
        <v>4</v>
      </c>
      <c r="E7" s="9">
        <v>5</v>
      </c>
      <c r="F7" s="9">
        <v>6</v>
      </c>
      <c r="G7" s="9">
        <v>7</v>
      </c>
      <c r="H7" s="23">
        <v>8</v>
      </c>
      <c r="I7" s="23">
        <v>9</v>
      </c>
      <c r="J7" s="23">
        <v>10</v>
      </c>
      <c r="K7" s="23">
        <v>11</v>
      </c>
    </row>
    <row r="8" spans="1:12" s="15" customFormat="1" ht="10.15" customHeight="1" x14ac:dyDescent="0.25">
      <c r="A8" s="25" t="s">
        <v>44</v>
      </c>
      <c r="B8" s="1" t="s">
        <v>26</v>
      </c>
      <c r="C8" s="26">
        <v>1</v>
      </c>
      <c r="D8" s="27">
        <v>12</v>
      </c>
      <c r="E8" s="10"/>
      <c r="F8" s="10">
        <v>0</v>
      </c>
      <c r="G8" s="10">
        <f>E8-F8</f>
        <v>0</v>
      </c>
      <c r="H8" s="10">
        <f>ROUND(C8*D8*G8,2)</f>
        <v>0</v>
      </c>
      <c r="I8" s="12">
        <v>23</v>
      </c>
      <c r="J8" s="10">
        <f>ROUND(H8*0.23,2)</f>
        <v>0</v>
      </c>
      <c r="K8" s="10">
        <f>H8+J8</f>
        <v>0</v>
      </c>
    </row>
    <row r="9" spans="1:12" s="15" customFormat="1" ht="10.15" customHeight="1" x14ac:dyDescent="0.25">
      <c r="A9" s="25" t="s">
        <v>56</v>
      </c>
      <c r="B9" s="1" t="s">
        <v>26</v>
      </c>
      <c r="C9" s="26">
        <v>2</v>
      </c>
      <c r="D9" s="27">
        <v>12</v>
      </c>
      <c r="E9" s="10"/>
      <c r="F9" s="10">
        <v>0</v>
      </c>
      <c r="G9" s="10">
        <f>E9-F9</f>
        <v>0</v>
      </c>
      <c r="H9" s="10">
        <f t="shared" ref="H9:H13" si="0">ROUND(C9*D9*G9,2)</f>
        <v>0</v>
      </c>
      <c r="I9" s="12">
        <v>23</v>
      </c>
      <c r="J9" s="10">
        <f t="shared" ref="J9:J19" si="1">ROUND(H9*0.23,2)</f>
        <v>0</v>
      </c>
      <c r="K9" s="10">
        <f t="shared" ref="K9:K17" si="2">H9+J9</f>
        <v>0</v>
      </c>
    </row>
    <row r="10" spans="1:12" s="15" customFormat="1" ht="10.15" customHeight="1" x14ac:dyDescent="0.25">
      <c r="A10" s="25" t="s">
        <v>62</v>
      </c>
      <c r="B10" s="1" t="s">
        <v>26</v>
      </c>
      <c r="C10" s="26">
        <v>1</v>
      </c>
      <c r="D10" s="27">
        <v>12</v>
      </c>
      <c r="E10" s="10"/>
      <c r="F10" s="10">
        <v>0</v>
      </c>
      <c r="G10" s="10">
        <f t="shared" ref="G10:G19" si="3">E10-F10</f>
        <v>0</v>
      </c>
      <c r="H10" s="10">
        <f t="shared" si="0"/>
        <v>0</v>
      </c>
      <c r="I10" s="12">
        <v>23</v>
      </c>
      <c r="J10" s="10">
        <f t="shared" si="1"/>
        <v>0</v>
      </c>
      <c r="K10" s="10">
        <f t="shared" si="2"/>
        <v>0</v>
      </c>
    </row>
    <row r="11" spans="1:12" s="15" customFormat="1" ht="10.15" customHeight="1" x14ac:dyDescent="0.25">
      <c r="A11" s="25" t="s">
        <v>71</v>
      </c>
      <c r="B11" s="1" t="s">
        <v>26</v>
      </c>
      <c r="C11" s="26">
        <v>1</v>
      </c>
      <c r="D11" s="27">
        <v>12</v>
      </c>
      <c r="E11" s="10"/>
      <c r="F11" s="10">
        <v>0</v>
      </c>
      <c r="G11" s="10">
        <f t="shared" si="3"/>
        <v>0</v>
      </c>
      <c r="H11" s="10">
        <f t="shared" si="0"/>
        <v>0</v>
      </c>
      <c r="I11" s="12">
        <v>23</v>
      </c>
      <c r="J11" s="10">
        <f t="shared" si="1"/>
        <v>0</v>
      </c>
      <c r="K11" s="10">
        <f t="shared" si="2"/>
        <v>0</v>
      </c>
    </row>
    <row r="12" spans="1:12" s="15" customFormat="1" ht="10.15" customHeight="1" x14ac:dyDescent="0.25">
      <c r="A12" s="25" t="s">
        <v>72</v>
      </c>
      <c r="B12" s="1" t="s">
        <v>26</v>
      </c>
      <c r="C12" s="26">
        <v>5</v>
      </c>
      <c r="D12" s="27">
        <v>12</v>
      </c>
      <c r="E12" s="10"/>
      <c r="F12" s="10">
        <v>0</v>
      </c>
      <c r="G12" s="10">
        <f t="shared" si="3"/>
        <v>0</v>
      </c>
      <c r="H12" s="10">
        <f t="shared" si="0"/>
        <v>0</v>
      </c>
      <c r="I12" s="12">
        <v>23</v>
      </c>
      <c r="J12" s="10">
        <f t="shared" si="1"/>
        <v>0</v>
      </c>
      <c r="K12" s="10">
        <f t="shared" si="2"/>
        <v>0</v>
      </c>
    </row>
    <row r="13" spans="1:12" s="15" customFormat="1" ht="10.15" customHeight="1" x14ac:dyDescent="0.25">
      <c r="A13" s="25" t="s">
        <v>64</v>
      </c>
      <c r="B13" s="1" t="s">
        <v>26</v>
      </c>
      <c r="C13" s="26">
        <v>2</v>
      </c>
      <c r="D13" s="27">
        <v>12</v>
      </c>
      <c r="E13" s="10"/>
      <c r="F13" s="10">
        <v>0</v>
      </c>
      <c r="G13" s="10">
        <f>E13-F13</f>
        <v>0</v>
      </c>
      <c r="H13" s="10">
        <f t="shared" si="0"/>
        <v>0</v>
      </c>
      <c r="I13" s="12">
        <v>23</v>
      </c>
      <c r="J13" s="10">
        <f t="shared" si="1"/>
        <v>0</v>
      </c>
      <c r="K13" s="10">
        <f t="shared" si="2"/>
        <v>0</v>
      </c>
    </row>
    <row r="14" spans="1:12" s="15" customFormat="1" ht="10.15" customHeight="1" x14ac:dyDescent="0.25">
      <c r="A14" s="25" t="s">
        <v>65</v>
      </c>
      <c r="B14" s="1" t="s">
        <v>61</v>
      </c>
      <c r="C14" s="26">
        <v>2</v>
      </c>
      <c r="D14" s="27">
        <v>12</v>
      </c>
      <c r="E14" s="10"/>
      <c r="F14" s="10" t="s">
        <v>10</v>
      </c>
      <c r="G14" s="10">
        <f>E14</f>
        <v>0</v>
      </c>
      <c r="H14" s="10">
        <f>ROUND(C14*D14*G14,2)</f>
        <v>0</v>
      </c>
      <c r="I14" s="12">
        <v>23</v>
      </c>
      <c r="J14" s="10">
        <f t="shared" si="1"/>
        <v>0</v>
      </c>
      <c r="K14" s="10">
        <f t="shared" si="2"/>
        <v>0</v>
      </c>
    </row>
    <row r="15" spans="1:12" s="15" customFormat="1" ht="10.15" customHeight="1" x14ac:dyDescent="0.25">
      <c r="A15" s="25" t="s">
        <v>66</v>
      </c>
      <c r="B15" s="1" t="s">
        <v>26</v>
      </c>
      <c r="C15" s="26">
        <v>1</v>
      </c>
      <c r="D15" s="27">
        <v>12</v>
      </c>
      <c r="E15" s="10"/>
      <c r="F15" s="10">
        <v>0</v>
      </c>
      <c r="G15" s="10">
        <f>E15-F15</f>
        <v>0</v>
      </c>
      <c r="H15" s="10">
        <f>ROUND(C15*D15*G15,2)</f>
        <v>0</v>
      </c>
      <c r="I15" s="12">
        <v>23</v>
      </c>
      <c r="J15" s="10">
        <f t="shared" si="1"/>
        <v>0</v>
      </c>
      <c r="K15" s="10">
        <f t="shared" si="2"/>
        <v>0</v>
      </c>
    </row>
    <row r="16" spans="1:12" s="15" customFormat="1" ht="10.15" customHeight="1" x14ac:dyDescent="0.25">
      <c r="A16" s="25" t="s">
        <v>66</v>
      </c>
      <c r="B16" s="1" t="s">
        <v>61</v>
      </c>
      <c r="C16" s="26">
        <v>1</v>
      </c>
      <c r="D16" s="27">
        <v>12</v>
      </c>
      <c r="E16" s="10"/>
      <c r="F16" s="10" t="s">
        <v>10</v>
      </c>
      <c r="G16" s="10">
        <f>E16</f>
        <v>0</v>
      </c>
      <c r="H16" s="10">
        <f>ROUND(C16*D16*G16,2)</f>
        <v>0</v>
      </c>
      <c r="I16" s="12">
        <v>23</v>
      </c>
      <c r="J16" s="10">
        <f t="shared" si="1"/>
        <v>0</v>
      </c>
      <c r="K16" s="10">
        <f t="shared" si="2"/>
        <v>0</v>
      </c>
    </row>
    <row r="17" spans="1:12" s="15" customFormat="1" ht="10.15" customHeight="1" x14ac:dyDescent="0.25">
      <c r="A17" s="25" t="s">
        <v>67</v>
      </c>
      <c r="B17" s="1" t="s">
        <v>26</v>
      </c>
      <c r="C17" s="26">
        <v>1</v>
      </c>
      <c r="D17" s="27">
        <v>12</v>
      </c>
      <c r="E17" s="10"/>
      <c r="F17" s="10">
        <v>0</v>
      </c>
      <c r="G17" s="10">
        <f>E17-F17</f>
        <v>0</v>
      </c>
      <c r="H17" s="10">
        <f t="shared" ref="H17:H19" si="4">ROUND(C17*D17*G17,2)</f>
        <v>0</v>
      </c>
      <c r="I17" s="12">
        <v>23</v>
      </c>
      <c r="J17" s="10">
        <f t="shared" si="1"/>
        <v>0</v>
      </c>
      <c r="K17" s="10">
        <f t="shared" si="2"/>
        <v>0</v>
      </c>
    </row>
    <row r="18" spans="1:12" s="15" customFormat="1" ht="10.15" customHeight="1" x14ac:dyDescent="0.25">
      <c r="A18" s="25" t="s">
        <v>73</v>
      </c>
      <c r="B18" s="1" t="s">
        <v>61</v>
      </c>
      <c r="C18" s="26">
        <v>1</v>
      </c>
      <c r="D18" s="27">
        <v>12</v>
      </c>
      <c r="E18" s="10"/>
      <c r="F18" s="10" t="s">
        <v>10</v>
      </c>
      <c r="G18" s="10">
        <f>E18</f>
        <v>0</v>
      </c>
      <c r="H18" s="10">
        <f>ROUND(C18*D18*G18,2)</f>
        <v>0</v>
      </c>
      <c r="I18" s="12">
        <v>23</v>
      </c>
      <c r="J18" s="10">
        <f>ROUND(H18*0.23,2)</f>
        <v>0</v>
      </c>
      <c r="K18" s="10">
        <f>H18+J18</f>
        <v>0</v>
      </c>
    </row>
    <row r="19" spans="1:12" s="15" customFormat="1" ht="10.15" customHeight="1" x14ac:dyDescent="0.25">
      <c r="A19" s="25" t="s">
        <v>68</v>
      </c>
      <c r="B19" s="1" t="s">
        <v>26</v>
      </c>
      <c r="C19" s="26">
        <v>4</v>
      </c>
      <c r="D19" s="27">
        <v>12</v>
      </c>
      <c r="E19" s="10"/>
      <c r="F19" s="10">
        <v>0</v>
      </c>
      <c r="G19" s="10">
        <f t="shared" si="3"/>
        <v>0</v>
      </c>
      <c r="H19" s="10">
        <f t="shared" si="4"/>
        <v>0</v>
      </c>
      <c r="I19" s="12">
        <v>23</v>
      </c>
      <c r="J19" s="10">
        <f t="shared" si="1"/>
        <v>0</v>
      </c>
      <c r="K19" s="10">
        <f>H19+J19</f>
        <v>0</v>
      </c>
    </row>
    <row r="20" spans="1:12" s="15" customFormat="1" ht="12" customHeight="1" x14ac:dyDescent="0.25">
      <c r="A20" s="91" t="s">
        <v>39</v>
      </c>
      <c r="B20" s="91"/>
      <c r="C20" s="91"/>
      <c r="D20" s="91"/>
      <c r="E20" s="91"/>
      <c r="F20" s="91"/>
      <c r="G20" s="91"/>
      <c r="H20" s="11">
        <f>SUM(H8:H19)</f>
        <v>0</v>
      </c>
      <c r="I20" s="11" t="s">
        <v>10</v>
      </c>
      <c r="J20" s="11">
        <f>SUM(J8:J19)</f>
        <v>0</v>
      </c>
      <c r="K20" s="11">
        <f>SUM(K8:K19)</f>
        <v>0</v>
      </c>
    </row>
    <row r="21" spans="1:12" s="15" customFormat="1" ht="12" customHeight="1" x14ac:dyDescent="0.2">
      <c r="A21" s="2"/>
      <c r="B21" s="2"/>
      <c r="C21" s="28"/>
      <c r="D21" s="29"/>
      <c r="E21" s="30"/>
      <c r="F21" s="30"/>
      <c r="G21" s="31"/>
      <c r="H21" s="31"/>
      <c r="I21" s="31"/>
      <c r="J21" s="31"/>
      <c r="K21" s="22"/>
    </row>
    <row r="22" spans="1:12" x14ac:dyDescent="0.25">
      <c r="A22" s="3" t="s">
        <v>5</v>
      </c>
      <c r="B22" s="3"/>
      <c r="C22" s="4"/>
      <c r="D22" s="5"/>
      <c r="E22" s="5"/>
      <c r="F22" s="5"/>
      <c r="G22" s="32"/>
      <c r="H22" s="31"/>
      <c r="I22" s="31"/>
      <c r="J22" s="31"/>
      <c r="K22" s="31"/>
      <c r="L22" s="6"/>
    </row>
    <row r="23" spans="1:12" ht="101.25" x14ac:dyDescent="0.25">
      <c r="A23" s="8" t="s">
        <v>3</v>
      </c>
      <c r="B23" s="8" t="s">
        <v>33</v>
      </c>
      <c r="C23" s="8" t="s">
        <v>29</v>
      </c>
      <c r="D23" s="8" t="s">
        <v>28</v>
      </c>
      <c r="E23" s="21" t="s">
        <v>35</v>
      </c>
      <c r="F23" s="8" t="s">
        <v>41</v>
      </c>
      <c r="G23" s="9" t="s">
        <v>37</v>
      </c>
      <c r="H23" s="9" t="s">
        <v>38</v>
      </c>
      <c r="I23" s="8" t="s">
        <v>1</v>
      </c>
      <c r="J23" s="8" t="s">
        <v>23</v>
      </c>
      <c r="K23" s="8" t="s">
        <v>24</v>
      </c>
    </row>
    <row r="24" spans="1:12" ht="10.15" customHeight="1" x14ac:dyDescent="0.25">
      <c r="A24" s="23">
        <v>1</v>
      </c>
      <c r="B24" s="23">
        <v>2</v>
      </c>
      <c r="C24" s="23">
        <v>3</v>
      </c>
      <c r="D24" s="23">
        <v>4</v>
      </c>
      <c r="E24" s="23">
        <v>5</v>
      </c>
      <c r="F24" s="23">
        <v>6</v>
      </c>
      <c r="G24" s="23">
        <v>7</v>
      </c>
      <c r="H24" s="23">
        <v>8</v>
      </c>
      <c r="I24" s="23">
        <v>9</v>
      </c>
      <c r="J24" s="23">
        <v>10</v>
      </c>
      <c r="K24" s="9">
        <v>11</v>
      </c>
    </row>
    <row r="25" spans="1:12" s="72" customFormat="1" x14ac:dyDescent="0.25">
      <c r="A25" s="68" t="s">
        <v>31</v>
      </c>
      <c r="B25" s="68" t="s">
        <v>34</v>
      </c>
      <c r="C25" s="69" t="s">
        <v>30</v>
      </c>
      <c r="D25" s="69">
        <v>411016</v>
      </c>
      <c r="E25" s="61"/>
      <c r="F25" s="70">
        <v>0</v>
      </c>
      <c r="G25" s="63">
        <f>ROUND(E25-F25,5)</f>
        <v>0</v>
      </c>
      <c r="H25" s="64">
        <f>ROUND(D25*G25,2)</f>
        <v>0</v>
      </c>
      <c r="I25" s="65">
        <v>23</v>
      </c>
      <c r="J25" s="71">
        <f>ROUND(H25*0.23,2)</f>
        <v>0</v>
      </c>
      <c r="K25" s="71">
        <f>H25+J25</f>
        <v>0</v>
      </c>
    </row>
    <row r="26" spans="1:12" s="72" customFormat="1" x14ac:dyDescent="0.25">
      <c r="A26" s="68" t="s">
        <v>70</v>
      </c>
      <c r="B26" s="68" t="s">
        <v>34</v>
      </c>
      <c r="C26" s="69" t="s">
        <v>30</v>
      </c>
      <c r="D26" s="69">
        <v>2652639</v>
      </c>
      <c r="E26" s="61"/>
      <c r="F26" s="63">
        <v>0</v>
      </c>
      <c r="G26" s="63">
        <f>ROUND(E26-F26,5)</f>
        <v>0</v>
      </c>
      <c r="H26" s="64">
        <f>ROUND(D26*G26,2)</f>
        <v>0</v>
      </c>
      <c r="I26" s="65">
        <v>23</v>
      </c>
      <c r="J26" s="71">
        <f>ROUND(H26*0.23,2)</f>
        <v>0</v>
      </c>
      <c r="K26" s="71">
        <f>H26+J26</f>
        <v>0</v>
      </c>
    </row>
    <row r="27" spans="1:12" s="72" customFormat="1" x14ac:dyDescent="0.25">
      <c r="A27" s="68" t="s">
        <v>32</v>
      </c>
      <c r="B27" s="68" t="s">
        <v>34</v>
      </c>
      <c r="C27" s="69" t="s">
        <v>30</v>
      </c>
      <c r="D27" s="73">
        <v>124559</v>
      </c>
      <c r="E27" s="61"/>
      <c r="F27" s="70">
        <v>0</v>
      </c>
      <c r="G27" s="63">
        <f>ROUND(E27-F27,5)</f>
        <v>0</v>
      </c>
      <c r="H27" s="64">
        <f>ROUND(D27*G27,2)</f>
        <v>0</v>
      </c>
      <c r="I27" s="65">
        <v>23</v>
      </c>
      <c r="J27" s="71">
        <f t="shared" ref="J27:J28" si="5">ROUND(H27*0.23,2)</f>
        <v>0</v>
      </c>
      <c r="K27" s="71">
        <f t="shared" ref="K27:K28" si="6">H27+J27</f>
        <v>0</v>
      </c>
    </row>
    <row r="28" spans="1:12" s="72" customFormat="1" x14ac:dyDescent="0.25">
      <c r="A28" s="68" t="s">
        <v>69</v>
      </c>
      <c r="B28" s="68" t="s">
        <v>34</v>
      </c>
      <c r="C28" s="69" t="s">
        <v>57</v>
      </c>
      <c r="D28" s="69">
        <v>315040</v>
      </c>
      <c r="E28" s="61"/>
      <c r="F28" s="63" t="s">
        <v>10</v>
      </c>
      <c r="G28" s="63">
        <f>E28</f>
        <v>0</v>
      </c>
      <c r="H28" s="64">
        <f>ROUND(D28*G28,2)</f>
        <v>0</v>
      </c>
      <c r="I28" s="65">
        <v>23</v>
      </c>
      <c r="J28" s="71">
        <f t="shared" si="5"/>
        <v>0</v>
      </c>
      <c r="K28" s="71">
        <f t="shared" si="6"/>
        <v>0</v>
      </c>
    </row>
    <row r="29" spans="1:12" s="72" customFormat="1" x14ac:dyDescent="0.25">
      <c r="A29" s="68" t="s">
        <v>69</v>
      </c>
      <c r="B29" s="68" t="s">
        <v>34</v>
      </c>
      <c r="C29" s="69" t="s">
        <v>30</v>
      </c>
      <c r="D29" s="69">
        <v>428800</v>
      </c>
      <c r="E29" s="61"/>
      <c r="F29" s="70">
        <v>0</v>
      </c>
      <c r="G29" s="63">
        <f>ROUND(E29-F29,5)</f>
        <v>0</v>
      </c>
      <c r="H29" s="64">
        <f>ROUND(D29*G29,2)</f>
        <v>0</v>
      </c>
      <c r="I29" s="65">
        <v>23</v>
      </c>
      <c r="J29" s="71">
        <f t="shared" ref="J29" si="7">ROUND(H29*0.23,2)</f>
        <v>0</v>
      </c>
      <c r="K29" s="71">
        <f t="shared" ref="K29" si="8">H29+J29</f>
        <v>0</v>
      </c>
    </row>
    <row r="30" spans="1:12" x14ac:dyDescent="0.25">
      <c r="A30" s="95" t="s">
        <v>11</v>
      </c>
      <c r="B30" s="95"/>
      <c r="C30" s="95"/>
      <c r="D30" s="95"/>
      <c r="E30" s="95"/>
      <c r="F30" s="95"/>
      <c r="G30" s="95"/>
      <c r="H30" s="11">
        <f>SUM(H25:H29)</f>
        <v>0</v>
      </c>
      <c r="I30" s="11" t="s">
        <v>10</v>
      </c>
      <c r="J30" s="11">
        <f>SUM(J25:J29)</f>
        <v>0</v>
      </c>
      <c r="K30" s="11">
        <f>SUM(K25:K29)</f>
        <v>0</v>
      </c>
    </row>
    <row r="31" spans="1:12" x14ac:dyDescent="0.25">
      <c r="A31" s="6"/>
      <c r="B31" s="6"/>
      <c r="C31" s="6"/>
      <c r="D31" s="6"/>
      <c r="E31" s="6"/>
      <c r="F31" s="6"/>
      <c r="G31" s="6"/>
      <c r="H31" s="13"/>
      <c r="I31" s="13"/>
      <c r="J31" s="13"/>
      <c r="K31" s="13"/>
    </row>
    <row r="32" spans="1:12" x14ac:dyDescent="0.25">
      <c r="A32" s="3" t="s">
        <v>43</v>
      </c>
      <c r="B32" s="3"/>
      <c r="C32" s="3"/>
      <c r="D32" s="3"/>
      <c r="E32" s="3"/>
      <c r="F32" s="3"/>
      <c r="G32" s="3"/>
      <c r="H32" s="13"/>
      <c r="I32" s="13"/>
      <c r="J32" s="13"/>
      <c r="K32" s="13"/>
    </row>
    <row r="33" spans="1:12" x14ac:dyDescent="0.25">
      <c r="A33" s="3"/>
      <c r="B33" s="3"/>
      <c r="C33" s="3"/>
      <c r="D33" s="3"/>
      <c r="E33" s="3"/>
      <c r="F33" s="3"/>
      <c r="G33" s="3"/>
      <c r="H33" s="13"/>
      <c r="I33" s="13"/>
      <c r="J33" s="13"/>
      <c r="K33" s="13"/>
    </row>
    <row r="34" spans="1:12" x14ac:dyDescent="0.25">
      <c r="A34" s="96" t="s">
        <v>45</v>
      </c>
      <c r="B34" s="96"/>
      <c r="C34" s="96"/>
      <c r="D34" s="96"/>
      <c r="E34" s="96"/>
      <c r="F34" s="96"/>
      <c r="G34" s="96"/>
      <c r="H34" s="96"/>
      <c r="I34" s="96"/>
      <c r="J34" s="96"/>
      <c r="K34" s="96"/>
    </row>
    <row r="35" spans="1:12" ht="67.5" x14ac:dyDescent="0.25">
      <c r="A35" s="75" t="s">
        <v>18</v>
      </c>
      <c r="B35" s="75"/>
      <c r="C35" s="75"/>
      <c r="D35" s="75"/>
      <c r="E35" s="75"/>
      <c r="F35" s="75"/>
      <c r="G35" s="75"/>
      <c r="H35" s="9" t="s">
        <v>14</v>
      </c>
      <c r="I35" s="8" t="s">
        <v>1</v>
      </c>
      <c r="J35" s="8" t="s">
        <v>6</v>
      </c>
      <c r="K35" s="8" t="s">
        <v>7</v>
      </c>
      <c r="L35" s="6"/>
    </row>
    <row r="36" spans="1:12" x14ac:dyDescent="0.25">
      <c r="A36" s="75"/>
      <c r="B36" s="75"/>
      <c r="C36" s="75"/>
      <c r="D36" s="75"/>
      <c r="E36" s="75"/>
      <c r="F36" s="75"/>
      <c r="G36" s="75"/>
      <c r="H36" s="23">
        <v>1</v>
      </c>
      <c r="I36" s="23">
        <v>2</v>
      </c>
      <c r="J36" s="23">
        <v>3</v>
      </c>
      <c r="K36" s="23">
        <v>4</v>
      </c>
    </row>
    <row r="37" spans="1:12" x14ac:dyDescent="0.25">
      <c r="A37" s="95" t="s">
        <v>13</v>
      </c>
      <c r="B37" s="95"/>
      <c r="C37" s="95"/>
      <c r="D37" s="95"/>
      <c r="E37" s="95"/>
      <c r="F37" s="95"/>
      <c r="G37" s="95"/>
      <c r="H37" s="59">
        <v>262039.77</v>
      </c>
      <c r="I37" s="35">
        <v>23</v>
      </c>
      <c r="J37" s="66">
        <f>ROUND(H37*0.23,2)</f>
        <v>60269.15</v>
      </c>
      <c r="K37" s="66">
        <f>H37+J37</f>
        <v>322308.92</v>
      </c>
    </row>
    <row r="38" spans="1:12" x14ac:dyDescent="0.25">
      <c r="A38" s="97" t="s">
        <v>19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</row>
    <row r="39" spans="1:12" ht="10.9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2" x14ac:dyDescent="0.25">
      <c r="A40" s="96" t="s">
        <v>59</v>
      </c>
      <c r="B40" s="96"/>
      <c r="C40" s="96"/>
      <c r="D40" s="96"/>
      <c r="E40" s="96"/>
      <c r="F40" s="6"/>
      <c r="G40" s="6"/>
      <c r="H40" s="6"/>
      <c r="I40" s="6"/>
      <c r="J40" s="6"/>
      <c r="K40" s="6"/>
    </row>
    <row r="41" spans="1:12" ht="45" x14ac:dyDescent="0.25">
      <c r="A41" s="75" t="s">
        <v>0</v>
      </c>
      <c r="B41" s="75"/>
      <c r="C41" s="75"/>
      <c r="D41" s="75"/>
      <c r="E41" s="75"/>
      <c r="F41" s="75"/>
      <c r="G41" s="75"/>
      <c r="H41" s="9" t="s">
        <v>8</v>
      </c>
      <c r="I41" s="8" t="s">
        <v>1</v>
      </c>
      <c r="J41" s="8" t="s">
        <v>9</v>
      </c>
      <c r="K41" s="8" t="s">
        <v>2</v>
      </c>
    </row>
    <row r="42" spans="1:12" x14ac:dyDescent="0.25">
      <c r="A42" s="76" t="s">
        <v>40</v>
      </c>
      <c r="B42" s="76"/>
      <c r="C42" s="76"/>
      <c r="D42" s="76"/>
      <c r="E42" s="76"/>
      <c r="F42" s="76"/>
      <c r="G42" s="76"/>
      <c r="H42" s="10">
        <f>H20</f>
        <v>0</v>
      </c>
      <c r="I42" s="12">
        <v>23</v>
      </c>
      <c r="J42" s="10">
        <f>J20</f>
        <v>0</v>
      </c>
      <c r="K42" s="10">
        <f>K20</f>
        <v>0</v>
      </c>
    </row>
    <row r="43" spans="1:12" x14ac:dyDescent="0.25">
      <c r="A43" s="76" t="s">
        <v>15</v>
      </c>
      <c r="B43" s="76"/>
      <c r="C43" s="76"/>
      <c r="D43" s="76"/>
      <c r="E43" s="76"/>
      <c r="F43" s="76"/>
      <c r="G43" s="76"/>
      <c r="H43" s="10">
        <f>H30</f>
        <v>0</v>
      </c>
      <c r="I43" s="12">
        <v>23</v>
      </c>
      <c r="J43" s="10">
        <f>J30</f>
        <v>0</v>
      </c>
      <c r="K43" s="10">
        <f>K30</f>
        <v>0</v>
      </c>
    </row>
    <row r="44" spans="1:12" x14ac:dyDescent="0.25">
      <c r="A44" s="76" t="s">
        <v>16</v>
      </c>
      <c r="B44" s="76"/>
      <c r="C44" s="76"/>
      <c r="D44" s="76"/>
      <c r="E44" s="76"/>
      <c r="F44" s="76"/>
      <c r="G44" s="76"/>
      <c r="H44" s="10">
        <f>H37</f>
        <v>262039.77</v>
      </c>
      <c r="I44" s="12">
        <v>23</v>
      </c>
      <c r="J44" s="10">
        <f>J37</f>
        <v>60269.15</v>
      </c>
      <c r="K44" s="10">
        <f>K37</f>
        <v>322308.92</v>
      </c>
    </row>
    <row r="45" spans="1:12" x14ac:dyDescent="0.25">
      <c r="A45" s="77" t="s">
        <v>12</v>
      </c>
      <c r="B45" s="78"/>
      <c r="C45" s="78"/>
      <c r="D45" s="78"/>
      <c r="E45" s="78"/>
      <c r="F45" s="78"/>
      <c r="G45" s="79"/>
      <c r="H45" s="11">
        <f>SUM(H42:H44)</f>
        <v>262039.77</v>
      </c>
      <c r="I45" s="11" t="s">
        <v>10</v>
      </c>
      <c r="J45" s="11">
        <f t="shared" ref="J45:K45" si="9">SUM(J42:J44)</f>
        <v>60269.15</v>
      </c>
      <c r="K45" s="11">
        <f t="shared" si="9"/>
        <v>322308.92</v>
      </c>
    </row>
    <row r="46" spans="1:12" x14ac:dyDescent="0.25">
      <c r="A46" s="6"/>
      <c r="B46" s="6"/>
      <c r="C46" s="6"/>
      <c r="D46" s="6"/>
      <c r="E46" s="6"/>
      <c r="F46" s="6"/>
      <c r="G46" s="6"/>
      <c r="H46" s="13"/>
      <c r="I46" s="13"/>
      <c r="J46" s="13"/>
      <c r="K46" s="13"/>
    </row>
    <row r="47" spans="1:12" x14ac:dyDescent="0.25">
      <c r="A47" s="80" t="s">
        <v>58</v>
      </c>
      <c r="B47" s="80"/>
      <c r="C47" s="80"/>
      <c r="D47" s="80"/>
      <c r="E47" s="80"/>
      <c r="F47" s="80"/>
      <c r="G47" s="80"/>
      <c r="H47" s="80"/>
      <c r="I47" s="80"/>
      <c r="J47" s="80"/>
      <c r="K47" s="80"/>
    </row>
    <row r="48" spans="1:12" ht="112.5" x14ac:dyDescent="0.25">
      <c r="A48" s="8" t="s">
        <v>3</v>
      </c>
      <c r="B48" s="23" t="s">
        <v>33</v>
      </c>
      <c r="C48" s="23" t="s">
        <v>29</v>
      </c>
      <c r="D48" s="23" t="s">
        <v>28</v>
      </c>
      <c r="E48" s="23" t="s">
        <v>46</v>
      </c>
      <c r="F48" s="23" t="s">
        <v>47</v>
      </c>
      <c r="G48" s="23" t="s">
        <v>1</v>
      </c>
      <c r="H48" s="9" t="s">
        <v>48</v>
      </c>
      <c r="I48" s="8" t="s">
        <v>49</v>
      </c>
    </row>
    <row r="49" spans="1:11" x14ac:dyDescent="0.25">
      <c r="A49" s="23">
        <v>1</v>
      </c>
      <c r="B49" s="36">
        <v>2</v>
      </c>
      <c r="C49" s="36">
        <v>3</v>
      </c>
      <c r="D49" s="37">
        <v>4</v>
      </c>
      <c r="E49" s="38">
        <v>5</v>
      </c>
      <c r="F49" s="38">
        <v>6</v>
      </c>
      <c r="G49" s="9">
        <v>7</v>
      </c>
      <c r="H49" s="39">
        <v>8</v>
      </c>
      <c r="I49" s="9">
        <v>9</v>
      </c>
    </row>
    <row r="50" spans="1:11" x14ac:dyDescent="0.25">
      <c r="A50" s="33" t="s">
        <v>31</v>
      </c>
      <c r="B50" s="40" t="s">
        <v>34</v>
      </c>
      <c r="C50" s="40" t="s">
        <v>30</v>
      </c>
      <c r="D50" s="60">
        <f>ROUND(D25*0.1,0)</f>
        <v>41102</v>
      </c>
      <c r="E50" s="61">
        <f>G25</f>
        <v>0</v>
      </c>
      <c r="F50" s="62">
        <f>ROUND(D50*E50,2)</f>
        <v>0</v>
      </c>
      <c r="G50" s="12">
        <v>23</v>
      </c>
      <c r="H50" s="41">
        <f>ROUND(F50*0.23,2)</f>
        <v>0</v>
      </c>
      <c r="I50" s="10">
        <f t="shared" ref="I50:I54" si="10">F50+H50</f>
        <v>0</v>
      </c>
    </row>
    <row r="51" spans="1:11" x14ac:dyDescent="0.25">
      <c r="A51" s="33" t="s">
        <v>70</v>
      </c>
      <c r="B51" s="40" t="s">
        <v>34</v>
      </c>
      <c r="C51" s="40" t="s">
        <v>30</v>
      </c>
      <c r="D51" s="60">
        <f t="shared" ref="D51:D54" si="11">ROUND(D26*0.1,0)</f>
        <v>265264</v>
      </c>
      <c r="E51" s="61">
        <f t="shared" ref="E51" si="12">G26</f>
        <v>0</v>
      </c>
      <c r="F51" s="62">
        <f>ROUND(D51*E51,2)</f>
        <v>0</v>
      </c>
      <c r="G51" s="12">
        <v>23</v>
      </c>
      <c r="H51" s="41">
        <f t="shared" ref="H51:H54" si="13">ROUND(F51*0.23,2)</f>
        <v>0</v>
      </c>
      <c r="I51" s="10">
        <f t="shared" si="10"/>
        <v>0</v>
      </c>
    </row>
    <row r="52" spans="1:11" x14ac:dyDescent="0.25">
      <c r="A52" s="33" t="s">
        <v>32</v>
      </c>
      <c r="B52" s="40" t="s">
        <v>34</v>
      </c>
      <c r="C52" s="40" t="s">
        <v>30</v>
      </c>
      <c r="D52" s="60">
        <f t="shared" si="11"/>
        <v>12456</v>
      </c>
      <c r="E52" s="61">
        <f>G27</f>
        <v>0</v>
      </c>
      <c r="F52" s="62">
        <f>ROUND(D52*E52,2)</f>
        <v>0</v>
      </c>
      <c r="G52" s="12">
        <v>23</v>
      </c>
      <c r="H52" s="41">
        <f t="shared" si="13"/>
        <v>0</v>
      </c>
      <c r="I52" s="10">
        <f t="shared" si="10"/>
        <v>0</v>
      </c>
    </row>
    <row r="53" spans="1:11" x14ac:dyDescent="0.25">
      <c r="A53" s="33" t="s">
        <v>69</v>
      </c>
      <c r="B53" s="33" t="s">
        <v>34</v>
      </c>
      <c r="C53" s="34" t="s">
        <v>57</v>
      </c>
      <c r="D53" s="60">
        <f t="shared" si="11"/>
        <v>31504</v>
      </c>
      <c r="E53" s="61">
        <f>G28</f>
        <v>0</v>
      </c>
      <c r="F53" s="62">
        <f>ROUND(D53*E53,2)</f>
        <v>0</v>
      </c>
      <c r="G53" s="12">
        <v>23</v>
      </c>
      <c r="H53" s="41">
        <f t="shared" si="13"/>
        <v>0</v>
      </c>
      <c r="I53" s="10">
        <f t="shared" si="10"/>
        <v>0</v>
      </c>
    </row>
    <row r="54" spans="1:11" x14ac:dyDescent="0.25">
      <c r="A54" s="33" t="s">
        <v>69</v>
      </c>
      <c r="B54" s="58" t="s">
        <v>34</v>
      </c>
      <c r="C54" s="40" t="s">
        <v>30</v>
      </c>
      <c r="D54" s="60">
        <f t="shared" si="11"/>
        <v>42880</v>
      </c>
      <c r="E54" s="61">
        <f>G29</f>
        <v>0</v>
      </c>
      <c r="F54" s="62">
        <f>ROUND(D54*E54,2)</f>
        <v>0</v>
      </c>
      <c r="G54" s="12">
        <v>23</v>
      </c>
      <c r="H54" s="41">
        <f t="shared" si="13"/>
        <v>0</v>
      </c>
      <c r="I54" s="10">
        <f t="shared" si="10"/>
        <v>0</v>
      </c>
    </row>
    <row r="55" spans="1:11" x14ac:dyDescent="0.25">
      <c r="A55" s="81" t="s">
        <v>50</v>
      </c>
      <c r="B55" s="82"/>
      <c r="C55" s="82"/>
      <c r="D55" s="82"/>
      <c r="E55" s="83"/>
      <c r="F55" s="57">
        <f>SUM(F50:F54)</f>
        <v>0</v>
      </c>
      <c r="G55" s="67" t="s">
        <v>10</v>
      </c>
      <c r="H55" s="42">
        <f>SUM(H50:H54)</f>
        <v>0</v>
      </c>
      <c r="I55" s="42">
        <f>SUM(I50:I54)</f>
        <v>0</v>
      </c>
    </row>
    <row r="56" spans="1:11" x14ac:dyDescent="0.25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</row>
    <row r="57" spans="1:11" x14ac:dyDescent="0.25">
      <c r="A57" s="43" t="s">
        <v>51</v>
      </c>
      <c r="B57" s="43"/>
      <c r="C57" s="43"/>
      <c r="D57" s="43"/>
      <c r="E57" s="43"/>
      <c r="F57" s="43"/>
      <c r="G57" s="43"/>
      <c r="H57" s="44"/>
      <c r="I57" s="43"/>
      <c r="J57" s="43"/>
      <c r="K57" s="43"/>
    </row>
    <row r="58" spans="1:11" ht="33.75" x14ac:dyDescent="0.25">
      <c r="A58" s="84" t="s">
        <v>52</v>
      </c>
      <c r="B58" s="85"/>
      <c r="C58" s="85"/>
      <c r="D58" s="85"/>
      <c r="E58" s="85"/>
      <c r="F58" s="85"/>
      <c r="G58" s="86"/>
      <c r="H58" s="45" t="s">
        <v>53</v>
      </c>
      <c r="I58" s="46" t="s">
        <v>1</v>
      </c>
      <c r="J58" s="46" t="s">
        <v>54</v>
      </c>
      <c r="K58" s="46" t="s">
        <v>55</v>
      </c>
    </row>
    <row r="59" spans="1:11" x14ac:dyDescent="0.25">
      <c r="A59" s="87"/>
      <c r="B59" s="88"/>
      <c r="C59" s="88"/>
      <c r="D59" s="88"/>
      <c r="E59" s="88"/>
      <c r="F59" s="88"/>
      <c r="G59" s="89"/>
      <c r="H59" s="42">
        <f>H45+F55</f>
        <v>262039.77</v>
      </c>
      <c r="I59" s="47" t="s">
        <v>10</v>
      </c>
      <c r="J59" s="42">
        <f>J45+H55</f>
        <v>60269.15</v>
      </c>
      <c r="K59" s="42">
        <f>K45+I55</f>
        <v>322308.92</v>
      </c>
    </row>
    <row r="60" spans="1:1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42.6" customHeight="1" x14ac:dyDescent="0.25">
      <c r="A61" s="75" t="s">
        <v>17</v>
      </c>
      <c r="B61" s="75"/>
      <c r="C61" s="75"/>
      <c r="D61" s="75"/>
      <c r="E61" s="75"/>
      <c r="F61" s="75"/>
      <c r="G61" s="75"/>
      <c r="H61" s="75"/>
      <c r="I61" s="75"/>
      <c r="J61" s="75"/>
      <c r="K61" s="75"/>
    </row>
    <row r="63" spans="1:11" x14ac:dyDescent="0.2">
      <c r="A63" s="48"/>
    </row>
    <row r="64" spans="1:11" x14ac:dyDescent="0.25">
      <c r="A64" s="52"/>
      <c r="B64" s="53"/>
      <c r="C64" s="54"/>
      <c r="D64" s="55"/>
      <c r="E64" s="55"/>
      <c r="F64" s="56"/>
      <c r="G64" s="54"/>
      <c r="H64" s="54"/>
      <c r="I64" s="54"/>
      <c r="J64" s="54"/>
    </row>
    <row r="65" spans="1:10" x14ac:dyDescent="0.25">
      <c r="A65" s="52"/>
      <c r="B65" s="53"/>
      <c r="C65" s="54"/>
      <c r="D65" s="55"/>
      <c r="E65" s="55"/>
      <c r="F65" s="56"/>
      <c r="G65" s="54"/>
      <c r="H65" s="54"/>
      <c r="I65" s="54"/>
      <c r="J65" s="54"/>
    </row>
    <row r="66" spans="1:10" ht="18.600000000000001" customHeight="1" x14ac:dyDescent="0.25">
      <c r="A66" s="52"/>
      <c r="B66" s="53"/>
      <c r="C66" s="54"/>
      <c r="D66" s="55"/>
      <c r="E66" s="55"/>
      <c r="F66" s="56"/>
      <c r="G66" s="54"/>
      <c r="H66" s="54"/>
      <c r="I66" s="54"/>
      <c r="J66" s="54"/>
    </row>
  </sheetData>
  <mergeCells count="19">
    <mergeCell ref="A42:G42"/>
    <mergeCell ref="A1:K1"/>
    <mergeCell ref="A41:G41"/>
    <mergeCell ref="A35:G36"/>
    <mergeCell ref="A20:G20"/>
    <mergeCell ref="A2:K2"/>
    <mergeCell ref="A5:K5"/>
    <mergeCell ref="A30:G30"/>
    <mergeCell ref="A34:K34"/>
    <mergeCell ref="A37:G37"/>
    <mergeCell ref="A38:K38"/>
    <mergeCell ref="A40:E40"/>
    <mergeCell ref="A61:K61"/>
    <mergeCell ref="A43:G43"/>
    <mergeCell ref="A44:G44"/>
    <mergeCell ref="A45:G45"/>
    <mergeCell ref="A47:K47"/>
    <mergeCell ref="A55:E55"/>
    <mergeCell ref="A58:G59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</dc:creator>
  <cp:lastModifiedBy>Anita Ceglarek</cp:lastModifiedBy>
  <dcterms:created xsi:type="dcterms:W3CDTF">2015-06-05T18:19:34Z</dcterms:created>
  <dcterms:modified xsi:type="dcterms:W3CDTF">2026-09-22T07:54:05Z</dcterms:modified>
</cp:coreProperties>
</file>