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4E8B3FC9-9887-4D21-A750-F54CEEF71151}" xr6:coauthVersionLast="36" xr6:coauthVersionMax="47" xr10:uidLastSave="{00000000-0000-0000-0000-000000000000}"/>
  <bookViews>
    <workbookView xWindow="3510" yWindow="2820" windowWidth="28020" windowHeight="18060" xr2:uid="{00000000-000D-0000-FFFF-FFFF00000000}"/>
  </bookViews>
  <sheets>
    <sheet name="U13 sprzatanie Tab 1 i Tab 2 " sheetId="3" r:id="rId1"/>
    <sheet name="Arkusz1" sheetId="5" state="hidden" r:id="rId2"/>
    <sheet name="ilość osob" sheetId="4" state="hidden" r:id="rId3"/>
  </sheets>
  <definedNames>
    <definedName name="Print_Area" localSheetId="0">'U13 sprzatanie Tab 1 i Tab 2 '!$B$1:$L$39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3" l="1"/>
  <c r="F16" i="3" l="1"/>
  <c r="K14" i="3"/>
  <c r="F32" i="3"/>
  <c r="D12" i="4" l="1"/>
  <c r="D15" i="4"/>
  <c r="D11" i="4"/>
  <c r="C9" i="4"/>
  <c r="C10" i="4" s="1"/>
  <c r="D10" i="4" l="1"/>
  <c r="D22" i="4" s="1"/>
  <c r="D23" i="4" s="1"/>
  <c r="F29" i="3" l="1"/>
  <c r="F27" i="3"/>
  <c r="F28" i="3" l="1"/>
  <c r="F39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beata</author>
  </authors>
  <commentList>
    <comment ref="L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beata:</t>
        </r>
        <r>
          <rPr>
            <sz val="9"/>
            <color indexed="81"/>
            <rFont val="Tahoma"/>
            <family val="2"/>
            <charset val="238"/>
          </rPr>
          <t xml:space="preserve">
A-2, Try-3,B-3,C,D,E,F,G-5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beata</author>
  </authors>
  <commentList>
    <comment ref="A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beata:</t>
        </r>
        <r>
          <rPr>
            <sz val="9"/>
            <color indexed="81"/>
            <rFont val="Tahoma"/>
            <family val="2"/>
            <charset val="238"/>
          </rPr>
          <t xml:space="preserve">
Zu - 15 średnio osob w sekcji
</t>
        </r>
      </text>
    </comment>
  </commentList>
</comments>
</file>

<file path=xl/sharedStrings.xml><?xml version="1.0" encoding="utf-8"?>
<sst xmlns="http://schemas.openxmlformats.org/spreadsheetml/2006/main" count="201" uniqueCount="154">
  <si>
    <t>Hala/Sala</t>
  </si>
  <si>
    <t>Hala B</t>
  </si>
  <si>
    <t>Siłownia D</t>
  </si>
  <si>
    <t>Sala F</t>
  </si>
  <si>
    <t>Sala E</t>
  </si>
  <si>
    <t>Siłownia C</t>
  </si>
  <si>
    <t>Nazwa</t>
  </si>
  <si>
    <t>Poziom</t>
  </si>
  <si>
    <t>1 Piętro</t>
  </si>
  <si>
    <t>2 Piętro</t>
  </si>
  <si>
    <t>3 Piętro</t>
  </si>
  <si>
    <t>Garaż</t>
  </si>
  <si>
    <t>Parking</t>
  </si>
  <si>
    <t>Hala A</t>
  </si>
  <si>
    <t>Metraż</t>
  </si>
  <si>
    <t>na każdym pietrze</t>
  </si>
  <si>
    <t>Klatki schodowe</t>
  </si>
  <si>
    <t>Sauna</t>
  </si>
  <si>
    <t>S</t>
  </si>
  <si>
    <t>Suma</t>
  </si>
  <si>
    <t>nocne sprzątanie maszynowe</t>
  </si>
  <si>
    <t>parkiet</t>
  </si>
  <si>
    <t>serwis dzienny</t>
  </si>
  <si>
    <t>gdy się zapelnią</t>
  </si>
  <si>
    <t>wycieranie na bieżaco/strefa mokra</t>
  </si>
  <si>
    <t>2.</t>
  </si>
  <si>
    <t>3.</t>
  </si>
  <si>
    <t>Dozownik mydła w płynie podblatowy, pojemność 1000 ml</t>
  </si>
  <si>
    <t>4.</t>
  </si>
  <si>
    <t>5.</t>
  </si>
  <si>
    <t>Kosz na śmieci Kosz na odpady poj. 50 litrów Tork (kod produktu 563000/563008)</t>
  </si>
  <si>
    <t>6.</t>
  </si>
  <si>
    <t>8.</t>
  </si>
  <si>
    <t>7.</t>
  </si>
  <si>
    <t>płytki/drewno</t>
  </si>
  <si>
    <t>Prace porządkowe/czestotliwosć</t>
  </si>
  <si>
    <t>1 piętro</t>
  </si>
  <si>
    <t>Pomieszczenia biurowe</t>
  </si>
  <si>
    <t>3 piętro</t>
  </si>
  <si>
    <t>SQ (4x60)</t>
  </si>
  <si>
    <t>2 piętro</t>
  </si>
  <si>
    <t>Szatnia odzieży wierzchniej</t>
  </si>
  <si>
    <t>Squash</t>
  </si>
  <si>
    <t>1x w tygodniu</t>
  </si>
  <si>
    <t>Wejście główne</t>
  </si>
  <si>
    <t>L.p</t>
  </si>
  <si>
    <t>szt.</t>
  </si>
  <si>
    <t>Nazwa/ model</t>
  </si>
  <si>
    <t>-1</t>
  </si>
  <si>
    <t>1x w miesiącu</t>
  </si>
  <si>
    <t>parkiet Junckers z drewna</t>
  </si>
  <si>
    <t>Sala G</t>
  </si>
  <si>
    <t>Omnisports Vinyl</t>
  </si>
  <si>
    <t>wykładzina dywanowa Desso</t>
  </si>
  <si>
    <t>Salka konferencyjna</t>
  </si>
  <si>
    <t>ściany-Protect Wall, podłogi Acczent Platinium 100, glazura</t>
  </si>
  <si>
    <t>podłogi Acczent Platinium 100</t>
  </si>
  <si>
    <t>Klatki mała i duża</t>
  </si>
  <si>
    <t>glazura</t>
  </si>
  <si>
    <t>siedzenia 620 sztuk</t>
  </si>
  <si>
    <t xml:space="preserve">rodzaj powierzchni </t>
  </si>
  <si>
    <t>Dozownik do mydła w pianie lub płynie Tork (kod produktu 561500/561508) poj 500 ml</t>
  </si>
  <si>
    <t>Dozownik do ręczników w roli centralnie dozowanych w listkach Tork Reflex (kod produktu 473190)</t>
  </si>
  <si>
    <t>Kosz na śmieci naścienny, pojemność 5 L Tork(kod produktu 564000/564008)</t>
  </si>
  <si>
    <t>Pomieszczenie</t>
  </si>
  <si>
    <t xml:space="preserve"> Tab. 1.  Wykaz pomieszczeń z rozróżnieniem nawierzchni wraz z ich metrażem, częstotliwością sprzątania</t>
  </si>
  <si>
    <t>Tab. 2.   Zestawienie ilościowe atrybutów sanitarno-łazienkowych na obiekcie U-13</t>
  </si>
  <si>
    <t>6 zestawów x 5 sztuk x 60litrów</t>
  </si>
  <si>
    <t>papier/plastik i metale/szkło/pozostałe/bio</t>
  </si>
  <si>
    <t>beton</t>
  </si>
  <si>
    <t>0 parter</t>
  </si>
  <si>
    <t>Kosze publiczne/segregowalne</t>
  </si>
  <si>
    <t>Toalety ogólnodostępne</t>
  </si>
  <si>
    <t>Szatnie (14sztuk) wraz z prysznicami i WC i ogólnodostępne WC</t>
  </si>
  <si>
    <t>Szatnie (5sztuk) wraz z prysznicami i WC i i ogólnodostępne WC</t>
  </si>
  <si>
    <t>Szatnie (8sztuk) wraz z prysznicami i WC i i ogólnodostępne WC</t>
  </si>
  <si>
    <t>Kuchnia</t>
  </si>
  <si>
    <t>płytki/wykładzina</t>
  </si>
  <si>
    <t>302,320,323</t>
  </si>
  <si>
    <t>Kosze na korytarzu publiczne/segregowalne  x 5 sztuk x 60l.</t>
  </si>
  <si>
    <t>9.</t>
  </si>
  <si>
    <t>10.</t>
  </si>
  <si>
    <t>11.</t>
  </si>
  <si>
    <t>głowice prysznicowe/deszczownice</t>
  </si>
  <si>
    <t>codziennie</t>
  </si>
  <si>
    <t>2x w tygodniu</t>
  </si>
  <si>
    <t>codziennie przecieranie drzwi</t>
  </si>
  <si>
    <t>u13</t>
  </si>
  <si>
    <t>AZS ile sekcji</t>
  </si>
  <si>
    <t>pon</t>
  </si>
  <si>
    <t>wt.</t>
  </si>
  <si>
    <t>śr.</t>
  </si>
  <si>
    <t>czw.</t>
  </si>
  <si>
    <t>pt.</t>
  </si>
  <si>
    <t>sob.</t>
  </si>
  <si>
    <t>niedz.</t>
  </si>
  <si>
    <t>śr 15 osob</t>
  </si>
  <si>
    <t>Studentów/dydaktyka</t>
  </si>
  <si>
    <t>pracowników</t>
  </si>
  <si>
    <t>AZS z trenerami</t>
  </si>
  <si>
    <t>dydaktycy</t>
  </si>
  <si>
    <t>administracja</t>
  </si>
  <si>
    <t>portiernia</t>
  </si>
  <si>
    <t>sprzątający</t>
  </si>
  <si>
    <t>KOMERCJA 1-5</t>
  </si>
  <si>
    <t>KOMERCJA 6-7</t>
  </si>
  <si>
    <t>Suma  ilośc osób tygodniowo</t>
  </si>
  <si>
    <t>*Podajnik (pojemnik) na papier toaletowy, Dozownik w listkach Tork SmartOne  biały/czarny (kod produktu 680000)</t>
  </si>
  <si>
    <t xml:space="preserve">Dozownik do reczników do rak Singlefold (kod produktu 553008) </t>
  </si>
  <si>
    <t>Czyściwo (ręcznik Papierowy na stojak podłogowy) do siłowni C-D i sal A-B, E-F-G.</t>
  </si>
  <si>
    <t xml:space="preserve">wycieranie na bieżaco/strefa mokra </t>
  </si>
  <si>
    <t>codziennie sprzątanie maszynowe/ zamiatanie na bieżaco</t>
  </si>
  <si>
    <t>Sekretariaty</t>
  </si>
  <si>
    <t>Widownia/Trybuny</t>
  </si>
  <si>
    <t>3 x w tygodniu (w tym sob i niedz)</t>
  </si>
  <si>
    <t xml:space="preserve">1x w miesiącu </t>
  </si>
  <si>
    <t>jacuzzi - dysze w wannie 2szt.</t>
  </si>
  <si>
    <t>1x w roku</t>
  </si>
  <si>
    <t xml:space="preserve">-1, 0 </t>
  </si>
  <si>
    <t>nr: B,B1,B2,B3,B4 B5, A2,A3,A4,A5</t>
  </si>
  <si>
    <t>Magazyny - podloga</t>
  </si>
  <si>
    <t>Magazyny - podłoga</t>
  </si>
  <si>
    <t>302(301,303) i 320(319 i 321) o 304</t>
  </si>
  <si>
    <t>1-7,11-17, ogólnodostępne WC</t>
  </si>
  <si>
    <t>S1,S2,S, ogólnodostępne WC</t>
  </si>
  <si>
    <t>S3,S4,S5,S6. ogólnodostępne WC</t>
  </si>
  <si>
    <t xml:space="preserve">WC/ prysznic/ </t>
  </si>
  <si>
    <t>płytki</t>
  </si>
  <si>
    <t>Zewnętrzne wejścia</t>
  </si>
  <si>
    <t>Biura AZS KR  i KS</t>
  </si>
  <si>
    <t>312 i 318</t>
  </si>
  <si>
    <t>305-310, 313-317 
(11 pokoi)</t>
  </si>
  <si>
    <t>Wewnętrze okna/ściany</t>
  </si>
  <si>
    <t>okna do 3m</t>
  </si>
  <si>
    <t>przynajmniej raz dziennie :</t>
  </si>
  <si>
    <t>Załącznik nr 7  U13</t>
  </si>
  <si>
    <t>parkiet Junckers z drewna (Erzet)</t>
  </si>
  <si>
    <t>Omnisports Vinyl (Tarkett/Ekspol)</t>
  </si>
  <si>
    <t>wykładzina dywanowa Desso (Tarkett)</t>
  </si>
  <si>
    <t>podłogi Acczent Platinium 100 (Tarkett)</t>
  </si>
  <si>
    <t>Komunikacja/Winda</t>
  </si>
  <si>
    <t>codziennie sprzątanie maszynowe/ zamiatanie na bieżaco/ odkurzanie prowadnic</t>
  </si>
  <si>
    <t>Korytarze na obiekcie + klatki schodowe na halę B (jedyna droga na halę B)</t>
  </si>
  <si>
    <t>wycieraczki wewnątrz i na zewnątrz</t>
  </si>
  <si>
    <t>kostka brukowa/wycieraczki 6 szt.</t>
  </si>
  <si>
    <t>1x co 2 miesiące</t>
  </si>
  <si>
    <t>szkło i rama i parapet</t>
  </si>
  <si>
    <t>0,1,2,3.</t>
  </si>
  <si>
    <t>Kosze na plastik i śmieci  zmieszane dodatkowo rozkładamy  na weekendy komercyjne</t>
  </si>
  <si>
    <t xml:space="preserve">nr: A1,Hali A,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</si>
  <si>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</si>
  <si>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zwyżka koszowa, rusztowanie, podest, drabina</t>
  </si>
  <si>
    <t>0,1,2,3</t>
  </si>
  <si>
    <t>Zewnętrzne i wew okna * do wysokości 13m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</si>
</sst>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rgb="FFFF0000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auto="1"/>
      </right>
      <top/>
      <bottom/>
      <diagonal/>
    </border>
    <border>
      <left style="thin">
        <color theme="0" tint="-0.34998626667073579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0" xfId="0" applyFont="1"/>
    <xf numFmtId="49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49" fontId="2" fillId="2" borderId="9" xfId="0" applyNumberFormat="1" applyFont="1" applyFill="1" applyBorder="1" applyAlignment="1">
      <alignment wrapText="1"/>
    </xf>
    <xf numFmtId="0" fontId="2" fillId="2" borderId="10" xfId="0" applyFont="1" applyFill="1" applyBorder="1"/>
    <xf numFmtId="3" fontId="2" fillId="2" borderId="10" xfId="0" applyNumberFormat="1" applyFont="1" applyFill="1" applyBorder="1" applyAlignment="1">
      <alignment horizontal="right"/>
    </xf>
    <xf numFmtId="49" fontId="2" fillId="2" borderId="11" xfId="0" applyNumberFormat="1" applyFont="1" applyFill="1" applyBorder="1" applyAlignment="1">
      <alignment shrinkToFit="1"/>
    </xf>
    <xf numFmtId="49" fontId="2" fillId="0" borderId="9" xfId="0" applyNumberFormat="1" applyFont="1" applyBorder="1" applyAlignment="1">
      <alignment wrapText="1"/>
    </xf>
    <xf numFmtId="0" fontId="2" fillId="0" borderId="10" xfId="0" applyFont="1" applyBorder="1"/>
    <xf numFmtId="0" fontId="2" fillId="0" borderId="10" xfId="0" quotePrefix="1" applyFont="1" applyBorder="1"/>
    <xf numFmtId="3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shrinkToFit="1"/>
    </xf>
    <xf numFmtId="0" fontId="3" fillId="0" borderId="10" xfId="0" applyFont="1" applyBorder="1"/>
    <xf numFmtId="3" fontId="3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3" fontId="2" fillId="0" borderId="10" xfId="0" applyNumberFormat="1" applyFont="1" applyBorder="1" applyAlignment="1">
      <alignment horizontal="right" wrapText="1"/>
    </xf>
    <xf numFmtId="49" fontId="2" fillId="0" borderId="11" xfId="0" applyNumberFormat="1" applyFont="1" applyBorder="1" applyAlignment="1">
      <alignment wrapText="1" shrinkToFit="1"/>
    </xf>
    <xf numFmtId="0" fontId="2" fillId="0" borderId="10" xfId="0" quotePrefix="1" applyFont="1" applyBorder="1" applyAlignment="1">
      <alignment wrapText="1"/>
    </xf>
    <xf numFmtId="49" fontId="2" fillId="0" borderId="9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wrapText="1"/>
    </xf>
    <xf numFmtId="49" fontId="2" fillId="0" borderId="12" xfId="0" applyNumberFormat="1" applyFont="1" applyBorder="1" applyAlignment="1">
      <alignment wrapText="1"/>
    </xf>
    <xf numFmtId="0" fontId="2" fillId="0" borderId="13" xfId="0" applyFont="1" applyBorder="1"/>
    <xf numFmtId="0" fontId="3" fillId="0" borderId="13" xfId="0" applyFont="1" applyBorder="1"/>
    <xf numFmtId="3" fontId="3" fillId="0" borderId="13" xfId="0" applyNumberFormat="1" applyFont="1" applyBorder="1" applyAlignment="1">
      <alignment horizontal="right"/>
    </xf>
    <xf numFmtId="49" fontId="2" fillId="0" borderId="14" xfId="0" applyNumberFormat="1" applyFont="1" applyBorder="1" applyAlignment="1">
      <alignment shrinkToFit="1"/>
    </xf>
    <xf numFmtId="0" fontId="2" fillId="0" borderId="10" xfId="0" applyFont="1" applyBorder="1" applyAlignment="1">
      <alignment horizontal="left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4" fillId="0" borderId="0" xfId="0" applyFont="1" applyAlignment="1">
      <alignment wrapText="1"/>
    </xf>
    <xf numFmtId="0" fontId="2" fillId="0" borderId="24" xfId="0" applyFont="1" applyBorder="1"/>
    <xf numFmtId="0" fontId="0" fillId="0" borderId="0" xfId="0" applyAlignment="1">
      <alignment horizontal="right"/>
    </xf>
    <xf numFmtId="0" fontId="7" fillId="0" borderId="0" xfId="0" applyFont="1"/>
    <xf numFmtId="49" fontId="2" fillId="0" borderId="25" xfId="0" applyNumberFormat="1" applyFont="1" applyBorder="1" applyAlignment="1">
      <alignment wrapText="1"/>
    </xf>
    <xf numFmtId="0" fontId="2" fillId="0" borderId="23" xfId="0" applyFont="1" applyBorder="1"/>
    <xf numFmtId="0" fontId="8" fillId="0" borderId="10" xfId="0" applyFont="1" applyBorder="1" applyAlignment="1">
      <alignment wrapText="1"/>
    </xf>
    <xf numFmtId="49" fontId="8" fillId="0" borderId="11" xfId="0" applyNumberFormat="1" applyFont="1" applyBorder="1" applyAlignment="1">
      <alignment wrapText="1" shrinkToFit="1"/>
    </xf>
    <xf numFmtId="3" fontId="8" fillId="0" borderId="10" xfId="0" applyNumberFormat="1" applyFont="1" applyBorder="1" applyAlignment="1">
      <alignment horizontal="right" wrapText="1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 applyAlignment="1">
      <alignment wrapText="1"/>
    </xf>
    <xf numFmtId="0" fontId="2" fillId="0" borderId="29" xfId="0" applyFont="1" applyBorder="1"/>
    <xf numFmtId="49" fontId="8" fillId="0" borderId="9" xfId="0" applyNumberFormat="1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" fillId="2" borderId="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49" fontId="3" fillId="2" borderId="6" xfId="0" applyNumberFormat="1" applyFont="1" applyFill="1" applyBorder="1" applyAlignment="1">
      <alignment horizontal="left" wrapText="1"/>
    </xf>
    <xf numFmtId="49" fontId="3" fillId="2" borderId="7" xfId="0" applyNumberFormat="1" applyFont="1" applyFill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2" fillId="0" borderId="18" xfId="0" applyNumberFormat="1" applyFont="1" applyBorder="1" applyAlignment="1">
      <alignment horizontal="left" vertical="center" wrapText="1" shrinkToFit="1"/>
    </xf>
    <xf numFmtId="49" fontId="2" fillId="0" borderId="19" xfId="0" applyNumberFormat="1" applyFont="1" applyBorder="1" applyAlignment="1">
      <alignment horizontal="left" vertical="center" wrapText="1" shrinkToFit="1"/>
    </xf>
    <xf numFmtId="49" fontId="2" fillId="0" borderId="20" xfId="0" applyNumberFormat="1" applyFont="1" applyBorder="1" applyAlignment="1">
      <alignment horizontal="left" vertical="center" wrapText="1" shrinkToFit="1"/>
    </xf>
    <xf numFmtId="49" fontId="2" fillId="0" borderId="21" xfId="0" applyNumberFormat="1" applyFont="1" applyBorder="1" applyAlignment="1">
      <alignment horizontal="left" wrapText="1"/>
    </xf>
    <xf numFmtId="49" fontId="2" fillId="0" borderId="22" xfId="0" applyNumberFormat="1" applyFont="1" applyBorder="1" applyAlignment="1">
      <alignment horizontal="left" wrapText="1"/>
    </xf>
  </cellXfs>
  <cellStyles count="2">
    <cellStyle name="Normalny" xfId="0" builtinId="0"/>
    <cellStyle name="Normalny 2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12</xdr:col>
      <xdr:colOff>428065</xdr:colOff>
      <xdr:row>28</xdr:row>
      <xdr:rowOff>140452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E11ED27-02F3-42F3-8F41-7B4F2B1BD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7743265" cy="4902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L44"/>
  <sheetViews>
    <sheetView tabSelected="1" zoomScale="85" zoomScaleNormal="85" workbookViewId="0">
      <selection activeCell="J18" sqref="J18:L18"/>
    </sheetView>
  </sheetViews>
  <sheetFormatPr defaultRowHeight="10.5" x14ac:dyDescent="0.15"/>
  <cols>
    <col min="1" max="1" width="2" style="6" customWidth="1"/>
    <col min="2" max="2" width="23.140625" style="7" customWidth="1"/>
    <col min="3" max="3" width="22.42578125" style="6" customWidth="1"/>
    <col min="4" max="4" width="10.7109375" style="6" customWidth="1"/>
    <col min="5" max="5" width="29.7109375" style="6" customWidth="1"/>
    <col min="6" max="6" width="7" style="8" customWidth="1"/>
    <col min="7" max="7" width="32.28515625" style="9" customWidth="1"/>
    <col min="8" max="8" width="2.85546875" style="6" customWidth="1"/>
    <col min="9" max="9" width="2.7109375" style="6" customWidth="1"/>
    <col min="10" max="10" width="6.140625" style="13" customWidth="1"/>
    <col min="11" max="11" width="9.140625" style="6"/>
    <col min="12" max="12" width="100.85546875" style="6" customWidth="1"/>
    <col min="13" max="16384" width="9.140625" style="6"/>
  </cols>
  <sheetData>
    <row r="1" spans="2:12" x14ac:dyDescent="0.15">
      <c r="B1" s="7" t="s">
        <v>135</v>
      </c>
    </row>
    <row r="3" spans="2:12" ht="14.25" customHeight="1" x14ac:dyDescent="0.15">
      <c r="B3" s="60" t="s">
        <v>65</v>
      </c>
      <c r="C3" s="61"/>
      <c r="D3" s="61"/>
      <c r="E3" s="61"/>
      <c r="F3" s="61"/>
      <c r="G3" s="62"/>
      <c r="J3" s="38" t="s">
        <v>66</v>
      </c>
      <c r="K3" s="39"/>
      <c r="L3" s="40"/>
    </row>
    <row r="4" spans="2:12" x14ac:dyDescent="0.15">
      <c r="B4" s="14" t="s">
        <v>64</v>
      </c>
      <c r="C4" s="15" t="s">
        <v>6</v>
      </c>
      <c r="D4" s="15" t="s">
        <v>7</v>
      </c>
      <c r="E4" s="15" t="s">
        <v>60</v>
      </c>
      <c r="F4" s="16" t="s">
        <v>14</v>
      </c>
      <c r="G4" s="17" t="s">
        <v>35</v>
      </c>
      <c r="J4" s="1" t="s">
        <v>45</v>
      </c>
      <c r="K4" s="4" t="s">
        <v>46</v>
      </c>
      <c r="L4" s="10" t="s">
        <v>47</v>
      </c>
    </row>
    <row r="5" spans="2:12" ht="12" customHeight="1" x14ac:dyDescent="0.15">
      <c r="B5" s="54" t="s">
        <v>11</v>
      </c>
      <c r="C5" s="19" t="s">
        <v>12</v>
      </c>
      <c r="D5" s="20" t="s">
        <v>48</v>
      </c>
      <c r="E5" s="19" t="s">
        <v>69</v>
      </c>
      <c r="F5" s="21">
        <v>3670</v>
      </c>
      <c r="G5" s="22" t="s">
        <v>145</v>
      </c>
      <c r="J5" s="3">
        <v>1</v>
      </c>
      <c r="K5" s="4">
        <v>43</v>
      </c>
      <c r="L5" s="11" t="s">
        <v>107</v>
      </c>
    </row>
    <row r="6" spans="2:12" ht="21" customHeight="1" x14ac:dyDescent="0.15">
      <c r="B6" s="18" t="s">
        <v>128</v>
      </c>
      <c r="C6" s="25" t="s">
        <v>143</v>
      </c>
      <c r="D6" s="20" t="s">
        <v>70</v>
      </c>
      <c r="E6" s="19" t="s">
        <v>144</v>
      </c>
      <c r="F6" s="21"/>
      <c r="G6" s="22" t="s">
        <v>49</v>
      </c>
      <c r="J6" s="1" t="s">
        <v>25</v>
      </c>
      <c r="K6" s="2">
        <v>29</v>
      </c>
      <c r="L6" s="11" t="s">
        <v>61</v>
      </c>
    </row>
    <row r="7" spans="2:12" ht="12" customHeight="1" x14ac:dyDescent="0.15">
      <c r="B7" s="66" t="s">
        <v>41</v>
      </c>
      <c r="C7" s="67"/>
      <c r="D7" s="20" t="s">
        <v>70</v>
      </c>
      <c r="E7" s="19"/>
      <c r="F7" s="21">
        <v>58</v>
      </c>
      <c r="G7" s="22" t="s">
        <v>43</v>
      </c>
      <c r="J7" s="1" t="s">
        <v>26</v>
      </c>
      <c r="K7" s="2">
        <v>10</v>
      </c>
      <c r="L7" s="11" t="s">
        <v>27</v>
      </c>
    </row>
    <row r="8" spans="2:12" ht="12" customHeight="1" x14ac:dyDescent="0.15">
      <c r="B8" s="18" t="s">
        <v>113</v>
      </c>
      <c r="C8" s="19"/>
      <c r="D8" s="19" t="s">
        <v>36</v>
      </c>
      <c r="E8" s="19" t="s">
        <v>59</v>
      </c>
      <c r="F8" s="21">
        <v>380</v>
      </c>
      <c r="G8" s="22" t="s">
        <v>114</v>
      </c>
      <c r="J8" s="1" t="s">
        <v>28</v>
      </c>
      <c r="K8" s="2">
        <v>22</v>
      </c>
      <c r="L8" s="11" t="s">
        <v>62</v>
      </c>
    </row>
    <row r="9" spans="2:12" ht="22.5" customHeight="1" x14ac:dyDescent="0.15">
      <c r="B9" s="18" t="s">
        <v>37</v>
      </c>
      <c r="C9" s="25" t="s">
        <v>131</v>
      </c>
      <c r="D9" s="19" t="s">
        <v>38</v>
      </c>
      <c r="E9" s="25" t="s">
        <v>138</v>
      </c>
      <c r="F9" s="21">
        <v>231</v>
      </c>
      <c r="G9" s="22" t="s">
        <v>85</v>
      </c>
      <c r="J9" s="1" t="s">
        <v>29</v>
      </c>
      <c r="K9" s="2">
        <v>32</v>
      </c>
      <c r="L9" s="11" t="s">
        <v>30</v>
      </c>
    </row>
    <row r="10" spans="2:12" ht="12" customHeight="1" x14ac:dyDescent="0.15">
      <c r="B10" s="18" t="s">
        <v>54</v>
      </c>
      <c r="C10" s="19"/>
      <c r="D10" s="19" t="s">
        <v>10</v>
      </c>
      <c r="E10" s="19" t="s">
        <v>53</v>
      </c>
      <c r="F10" s="21">
        <v>63.58</v>
      </c>
      <c r="G10" s="22" t="s">
        <v>85</v>
      </c>
      <c r="J10" s="1" t="s">
        <v>31</v>
      </c>
      <c r="K10" s="2">
        <v>22</v>
      </c>
      <c r="L10" s="11" t="s">
        <v>63</v>
      </c>
    </row>
    <row r="11" spans="2:12" ht="22.5" customHeight="1" x14ac:dyDescent="0.15">
      <c r="B11" s="18" t="s">
        <v>120</v>
      </c>
      <c r="C11" s="47" t="s">
        <v>119</v>
      </c>
      <c r="D11" s="28" t="s">
        <v>118</v>
      </c>
      <c r="E11" s="37" t="s">
        <v>56</v>
      </c>
      <c r="F11" s="21"/>
      <c r="G11" s="22" t="s">
        <v>117</v>
      </c>
      <c r="J11" s="1" t="s">
        <v>33</v>
      </c>
      <c r="K11" s="2">
        <v>8</v>
      </c>
      <c r="L11" s="11" t="s">
        <v>108</v>
      </c>
    </row>
    <row r="12" spans="2:12" ht="12" customHeight="1" x14ac:dyDescent="0.15">
      <c r="B12" s="18" t="s">
        <v>17</v>
      </c>
      <c r="C12" s="25" t="s">
        <v>18</v>
      </c>
      <c r="D12" s="25" t="s">
        <v>8</v>
      </c>
      <c r="E12" s="25" t="s">
        <v>116</v>
      </c>
      <c r="F12" s="26"/>
      <c r="G12" s="22" t="s">
        <v>115</v>
      </c>
      <c r="J12" s="1" t="s">
        <v>32</v>
      </c>
      <c r="K12" s="6">
        <v>6</v>
      </c>
      <c r="L12" s="45" t="s">
        <v>79</v>
      </c>
    </row>
    <row r="13" spans="2:12" ht="12" customHeight="1" x14ac:dyDescent="0.15">
      <c r="B13" s="18" t="s">
        <v>132</v>
      </c>
      <c r="C13" s="25" t="s">
        <v>133</v>
      </c>
      <c r="D13" s="25" t="s">
        <v>152</v>
      </c>
      <c r="E13" s="25" t="s">
        <v>146</v>
      </c>
      <c r="F13" s="26">
        <v>350</v>
      </c>
      <c r="G13" s="22" t="s">
        <v>115</v>
      </c>
      <c r="J13" s="1" t="s">
        <v>80</v>
      </c>
      <c r="K13" s="6">
        <v>13</v>
      </c>
      <c r="L13" s="46" t="s">
        <v>148</v>
      </c>
    </row>
    <row r="14" spans="2:12" ht="12" customHeight="1" x14ac:dyDescent="0.15">
      <c r="B14" s="18"/>
      <c r="C14" s="25"/>
      <c r="D14" s="25"/>
      <c r="E14" s="25"/>
      <c r="F14" s="26"/>
      <c r="G14" s="22"/>
      <c r="J14" s="1" t="s">
        <v>81</v>
      </c>
      <c r="K14" s="6">
        <f>95+9</f>
        <v>104</v>
      </c>
      <c r="L14" s="46" t="s">
        <v>83</v>
      </c>
    </row>
    <row r="15" spans="2:12" ht="30" customHeight="1" x14ac:dyDescent="0.15">
      <c r="B15" s="54" t="s">
        <v>153</v>
      </c>
      <c r="C15" s="25" t="s">
        <v>151</v>
      </c>
      <c r="D15" s="25" t="s">
        <v>147</v>
      </c>
      <c r="E15" s="25" t="s">
        <v>146</v>
      </c>
      <c r="F15" s="26">
        <f>863.57*2</f>
        <v>1727.14</v>
      </c>
      <c r="G15" s="22" t="s">
        <v>117</v>
      </c>
      <c r="J15" s="42" t="s">
        <v>82</v>
      </c>
      <c r="K15" s="5">
        <v>7</v>
      </c>
      <c r="L15" s="12" t="s">
        <v>109</v>
      </c>
    </row>
    <row r="16" spans="2:12" ht="12" customHeight="1" x14ac:dyDescent="0.15">
      <c r="B16" s="18"/>
      <c r="C16" s="19"/>
      <c r="D16" s="19"/>
      <c r="E16" s="23" t="s">
        <v>19</v>
      </c>
      <c r="F16" s="24">
        <f>SUM(F5:F15)</f>
        <v>6479.72</v>
      </c>
      <c r="G16" s="22"/>
    </row>
    <row r="17" spans="2:12" x14ac:dyDescent="0.15">
      <c r="B17" s="57" t="s">
        <v>134</v>
      </c>
      <c r="C17" s="58"/>
      <c r="D17" s="58"/>
      <c r="E17" s="58"/>
      <c r="F17" s="58"/>
      <c r="G17" s="59"/>
    </row>
    <row r="18" spans="2:12" ht="13.5" customHeight="1" x14ac:dyDescent="0.15">
      <c r="B18" s="18" t="s">
        <v>0</v>
      </c>
      <c r="C18" s="25" t="s">
        <v>13</v>
      </c>
      <c r="D18" s="20" t="s">
        <v>70</v>
      </c>
      <c r="E18" s="25" t="s">
        <v>136</v>
      </c>
      <c r="F18" s="26">
        <v>2014.04</v>
      </c>
      <c r="G18" s="27" t="s">
        <v>20</v>
      </c>
      <c r="J18" s="55"/>
      <c r="K18" s="56"/>
      <c r="L18" s="56"/>
    </row>
    <row r="19" spans="2:12" ht="13.5" customHeight="1" x14ac:dyDescent="0.15">
      <c r="B19" s="18" t="s">
        <v>0</v>
      </c>
      <c r="C19" s="25" t="s">
        <v>1</v>
      </c>
      <c r="D19" s="28" t="s">
        <v>48</v>
      </c>
      <c r="E19" s="25" t="s">
        <v>137</v>
      </c>
      <c r="F19" s="26">
        <v>1771.06</v>
      </c>
      <c r="G19" s="27" t="s">
        <v>20</v>
      </c>
      <c r="J19" s="53"/>
    </row>
    <row r="20" spans="2:12" ht="13.5" customHeight="1" x14ac:dyDescent="0.15">
      <c r="B20" s="18" t="s">
        <v>0</v>
      </c>
      <c r="C20" s="25" t="s">
        <v>5</v>
      </c>
      <c r="D20" s="25" t="s">
        <v>8</v>
      </c>
      <c r="E20" s="25" t="s">
        <v>52</v>
      </c>
      <c r="F20" s="26">
        <v>336.25</v>
      </c>
      <c r="G20" s="27" t="s">
        <v>22</v>
      </c>
      <c r="J20" s="50"/>
      <c r="K20" s="51"/>
      <c r="L20" s="52"/>
    </row>
    <row r="21" spans="2:12" ht="13.5" customHeight="1" x14ac:dyDescent="0.15">
      <c r="B21" s="18" t="s">
        <v>0</v>
      </c>
      <c r="C21" s="25" t="s">
        <v>2</v>
      </c>
      <c r="D21" s="25" t="s">
        <v>8</v>
      </c>
      <c r="E21" s="25" t="s">
        <v>52</v>
      </c>
      <c r="F21" s="26">
        <v>162.25</v>
      </c>
      <c r="G21" s="27" t="s">
        <v>22</v>
      </c>
      <c r="J21" s="41"/>
    </row>
    <row r="22" spans="2:12" ht="13.5" customHeight="1" x14ac:dyDescent="0.15">
      <c r="B22" s="18" t="s">
        <v>17</v>
      </c>
      <c r="C22" s="25" t="s">
        <v>18</v>
      </c>
      <c r="D22" s="25" t="s">
        <v>8</v>
      </c>
      <c r="E22" s="25" t="s">
        <v>34</v>
      </c>
      <c r="F22" s="26">
        <v>70</v>
      </c>
      <c r="G22" s="48" t="s">
        <v>24</v>
      </c>
    </row>
    <row r="23" spans="2:12" ht="13.5" customHeight="1" x14ac:dyDescent="0.15">
      <c r="B23" s="18" t="s">
        <v>0</v>
      </c>
      <c r="C23" s="19" t="s">
        <v>4</v>
      </c>
      <c r="D23" s="19" t="s">
        <v>9</v>
      </c>
      <c r="E23" s="19" t="s">
        <v>50</v>
      </c>
      <c r="F23" s="21">
        <v>197.78</v>
      </c>
      <c r="G23" s="22" t="s">
        <v>84</v>
      </c>
    </row>
    <row r="24" spans="2:12" ht="13.5" customHeight="1" x14ac:dyDescent="0.15">
      <c r="B24" s="18" t="s">
        <v>0</v>
      </c>
      <c r="C24" s="19" t="s">
        <v>3</v>
      </c>
      <c r="D24" s="19" t="s">
        <v>9</v>
      </c>
      <c r="E24" s="19" t="s">
        <v>50</v>
      </c>
      <c r="F24" s="21">
        <v>195.43</v>
      </c>
      <c r="G24" s="22" t="s">
        <v>84</v>
      </c>
    </row>
    <row r="25" spans="2:12" ht="13.5" customHeight="1" x14ac:dyDescent="0.15">
      <c r="B25" s="18" t="s">
        <v>42</v>
      </c>
      <c r="C25" s="19" t="s">
        <v>39</v>
      </c>
      <c r="D25" s="19" t="s">
        <v>9</v>
      </c>
      <c r="E25" s="19" t="s">
        <v>21</v>
      </c>
      <c r="F25" s="21">
        <v>240</v>
      </c>
      <c r="G25" s="22" t="s">
        <v>84</v>
      </c>
    </row>
    <row r="26" spans="2:12" ht="13.5" customHeight="1" x14ac:dyDescent="0.15">
      <c r="B26" s="18" t="s">
        <v>0</v>
      </c>
      <c r="C26" s="25" t="s">
        <v>51</v>
      </c>
      <c r="D26" s="25" t="s">
        <v>9</v>
      </c>
      <c r="E26" s="25" t="s">
        <v>50</v>
      </c>
      <c r="F26" s="26">
        <v>100</v>
      </c>
      <c r="G26" s="27" t="s">
        <v>22</v>
      </c>
    </row>
    <row r="27" spans="2:12" ht="33" customHeight="1" x14ac:dyDescent="0.15">
      <c r="B27" s="18" t="s">
        <v>73</v>
      </c>
      <c r="C27" s="25" t="s">
        <v>123</v>
      </c>
      <c r="D27" s="20" t="s">
        <v>70</v>
      </c>
      <c r="E27" s="25" t="s">
        <v>55</v>
      </c>
      <c r="F27" s="26">
        <f>440+10</f>
        <v>450</v>
      </c>
      <c r="G27" s="63" t="s">
        <v>110</v>
      </c>
      <c r="L27" s="6" t="s">
        <v>150</v>
      </c>
    </row>
    <row r="28" spans="2:12" ht="33" customHeight="1" x14ac:dyDescent="0.15">
      <c r="B28" s="18" t="s">
        <v>74</v>
      </c>
      <c r="C28" s="25" t="s">
        <v>124</v>
      </c>
      <c r="D28" s="25" t="s">
        <v>8</v>
      </c>
      <c r="E28" s="25" t="s">
        <v>55</v>
      </c>
      <c r="F28" s="26">
        <f>670-F27+70</f>
        <v>290</v>
      </c>
      <c r="G28" s="64"/>
    </row>
    <row r="29" spans="2:12" ht="33" customHeight="1" x14ac:dyDescent="0.15">
      <c r="B29" s="18" t="s">
        <v>75</v>
      </c>
      <c r="C29" s="25" t="s">
        <v>125</v>
      </c>
      <c r="D29" s="25" t="s">
        <v>40</v>
      </c>
      <c r="E29" s="25" t="s">
        <v>55</v>
      </c>
      <c r="F29" s="26">
        <f>200+6</f>
        <v>206</v>
      </c>
      <c r="G29" s="64"/>
      <c r="J29" s="6"/>
    </row>
    <row r="30" spans="2:12" ht="21.75" customHeight="1" x14ac:dyDescent="0.15">
      <c r="B30" s="18" t="s">
        <v>72</v>
      </c>
      <c r="C30" s="25" t="s">
        <v>126</v>
      </c>
      <c r="D30" s="19" t="s">
        <v>10</v>
      </c>
      <c r="E30" s="25" t="s">
        <v>127</v>
      </c>
      <c r="F30" s="26">
        <v>40</v>
      </c>
      <c r="G30" s="65"/>
      <c r="J30" s="6"/>
    </row>
    <row r="31" spans="2:12" ht="21.75" customHeight="1" x14ac:dyDescent="0.15">
      <c r="B31" s="18" t="s">
        <v>76</v>
      </c>
      <c r="C31" s="25" t="s">
        <v>78</v>
      </c>
      <c r="D31" s="19" t="s">
        <v>10</v>
      </c>
      <c r="E31" s="25" t="s">
        <v>77</v>
      </c>
      <c r="F31" s="49">
        <v>16</v>
      </c>
      <c r="G31" s="27" t="s">
        <v>22</v>
      </c>
      <c r="J31" s="6"/>
    </row>
    <row r="32" spans="2:12" ht="21.75" customHeight="1" x14ac:dyDescent="0.15">
      <c r="B32" s="18" t="s">
        <v>112</v>
      </c>
      <c r="C32" s="25" t="s">
        <v>122</v>
      </c>
      <c r="D32" s="19" t="s">
        <v>10</v>
      </c>
      <c r="E32" s="19" t="s">
        <v>53</v>
      </c>
      <c r="F32" s="49">
        <f>7*21</f>
        <v>147</v>
      </c>
      <c r="G32" s="22" t="s">
        <v>84</v>
      </c>
      <c r="J32" s="6"/>
    </row>
    <row r="33" spans="2:10" ht="21.75" customHeight="1" x14ac:dyDescent="0.15">
      <c r="B33" s="18" t="s">
        <v>129</v>
      </c>
      <c r="C33" s="25" t="s">
        <v>130</v>
      </c>
      <c r="D33" s="19" t="s">
        <v>10</v>
      </c>
      <c r="E33" s="19" t="s">
        <v>53</v>
      </c>
      <c r="F33" s="49">
        <v>40</v>
      </c>
      <c r="G33" s="22" t="s">
        <v>84</v>
      </c>
      <c r="J33" s="6"/>
    </row>
    <row r="34" spans="2:10" ht="27.75" customHeight="1" x14ac:dyDescent="0.15">
      <c r="B34" s="18" t="s">
        <v>71</v>
      </c>
      <c r="C34" s="25" t="s">
        <v>67</v>
      </c>
      <c r="D34" s="19" t="s">
        <v>10</v>
      </c>
      <c r="E34" s="25" t="s">
        <v>68</v>
      </c>
      <c r="F34" s="26"/>
      <c r="G34" s="27" t="s">
        <v>23</v>
      </c>
      <c r="J34" s="6"/>
    </row>
    <row r="35" spans="2:10" ht="36" customHeight="1" x14ac:dyDescent="0.15">
      <c r="B35" s="29" t="s">
        <v>142</v>
      </c>
      <c r="C35" s="30" t="s">
        <v>140</v>
      </c>
      <c r="D35" s="25" t="s">
        <v>15</v>
      </c>
      <c r="E35" s="37" t="s">
        <v>139</v>
      </c>
      <c r="F35" s="26">
        <v>1400</v>
      </c>
      <c r="G35" s="27" t="s">
        <v>141</v>
      </c>
      <c r="J35" s="6"/>
    </row>
    <row r="36" spans="2:10" ht="23.25" customHeight="1" x14ac:dyDescent="0.15">
      <c r="B36" s="29" t="s">
        <v>57</v>
      </c>
      <c r="C36" s="31" t="s">
        <v>16</v>
      </c>
      <c r="D36" s="25"/>
      <c r="E36" s="37" t="s">
        <v>58</v>
      </c>
      <c r="F36" s="26">
        <v>540</v>
      </c>
      <c r="G36" s="27" t="s">
        <v>111</v>
      </c>
      <c r="J36" s="6"/>
    </row>
    <row r="37" spans="2:10" ht="23.25" customHeight="1" x14ac:dyDescent="0.15">
      <c r="B37" s="18" t="s">
        <v>121</v>
      </c>
      <c r="C37" s="31" t="s">
        <v>149</v>
      </c>
      <c r="D37" s="20" t="s">
        <v>70</v>
      </c>
      <c r="E37" s="37" t="s">
        <v>56</v>
      </c>
      <c r="F37" s="26">
        <v>40</v>
      </c>
      <c r="G37" s="22" t="s">
        <v>84</v>
      </c>
      <c r="J37" s="6"/>
    </row>
    <row r="38" spans="2:10" ht="18.75" customHeight="1" x14ac:dyDescent="0.15">
      <c r="B38" s="18" t="s">
        <v>44</v>
      </c>
      <c r="C38" s="25"/>
      <c r="D38" s="25"/>
      <c r="E38" s="25"/>
      <c r="F38" s="26"/>
      <c r="G38" s="27" t="s">
        <v>86</v>
      </c>
      <c r="J38" s="6"/>
    </row>
    <row r="39" spans="2:10" x14ac:dyDescent="0.15">
      <c r="B39" s="32"/>
      <c r="C39" s="33"/>
      <c r="D39" s="33"/>
      <c r="E39" s="34" t="s">
        <v>19</v>
      </c>
      <c r="F39" s="35">
        <f>SUM(F18:F38)</f>
        <v>8255.8100000000013</v>
      </c>
      <c r="G39" s="36"/>
      <c r="J39" s="6"/>
    </row>
    <row r="40" spans="2:10" x14ac:dyDescent="0.15">
      <c r="J40" s="6"/>
    </row>
    <row r="41" spans="2:10" x14ac:dyDescent="0.15">
      <c r="J41" s="6"/>
    </row>
    <row r="42" spans="2:10" x14ac:dyDescent="0.15">
      <c r="J42" s="6"/>
    </row>
    <row r="43" spans="2:10" x14ac:dyDescent="0.15">
      <c r="J43" s="6"/>
    </row>
    <row r="44" spans="2:10" x14ac:dyDescent="0.15">
      <c r="J44" s="6"/>
    </row>
  </sheetData>
  <mergeCells count="4">
    <mergeCell ref="B17:G17"/>
    <mergeCell ref="B3:G3"/>
    <mergeCell ref="G27:G30"/>
    <mergeCell ref="B7:C7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headerFooter>
    <oddHeader>&amp;RZał. nr 7 dla U13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7D74E-8CCC-4AB0-AF96-CE8B74667A19}">
  <dimension ref="A1"/>
  <sheetViews>
    <sheetView workbookViewId="0">
      <selection activeCell="A4" sqref="A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3"/>
  <sheetViews>
    <sheetView workbookViewId="0">
      <selection activeCell="E1" sqref="E1:E1048576"/>
    </sheetView>
  </sheetViews>
  <sheetFormatPr defaultRowHeight="15" x14ac:dyDescent="0.25"/>
  <cols>
    <col min="1" max="1" width="12.85546875" customWidth="1"/>
    <col min="2" max="2" width="18.42578125" customWidth="1"/>
    <col min="4" max="4" width="28.7109375" customWidth="1"/>
  </cols>
  <sheetData>
    <row r="1" spans="1:4" x14ac:dyDescent="0.25">
      <c r="C1" t="s">
        <v>87</v>
      </c>
      <c r="D1" s="43" t="s">
        <v>106</v>
      </c>
    </row>
    <row r="2" spans="1:4" x14ac:dyDescent="0.25">
      <c r="A2" t="s">
        <v>88</v>
      </c>
      <c r="B2" t="s">
        <v>89</v>
      </c>
      <c r="C2">
        <v>9</v>
      </c>
    </row>
    <row r="3" spans="1:4" x14ac:dyDescent="0.25">
      <c r="A3" t="s">
        <v>96</v>
      </c>
      <c r="B3" t="s">
        <v>90</v>
      </c>
      <c r="C3">
        <v>10</v>
      </c>
    </row>
    <row r="4" spans="1:4" x14ac:dyDescent="0.25">
      <c r="B4" t="s">
        <v>91</v>
      </c>
      <c r="C4">
        <v>10</v>
      </c>
    </row>
    <row r="5" spans="1:4" x14ac:dyDescent="0.25">
      <c r="B5" t="s">
        <v>92</v>
      </c>
      <c r="C5">
        <v>5</v>
      </c>
    </row>
    <row r="6" spans="1:4" x14ac:dyDescent="0.25">
      <c r="B6" t="s">
        <v>93</v>
      </c>
      <c r="C6">
        <v>5</v>
      </c>
    </row>
    <row r="7" spans="1:4" x14ac:dyDescent="0.25">
      <c r="B7" t="s">
        <v>94</v>
      </c>
      <c r="C7">
        <v>0</v>
      </c>
    </row>
    <row r="8" spans="1:4" x14ac:dyDescent="0.25">
      <c r="B8" t="s">
        <v>95</v>
      </c>
      <c r="C8">
        <v>0</v>
      </c>
    </row>
    <row r="9" spans="1:4" x14ac:dyDescent="0.25">
      <c r="C9">
        <f t="shared" ref="C9" si="0">SUM(C2:C8)</f>
        <v>39</v>
      </c>
    </row>
    <row r="10" spans="1:4" x14ac:dyDescent="0.25">
      <c r="C10">
        <f>C9*15</f>
        <v>585</v>
      </c>
      <c r="D10" t="e">
        <f>C10+#REF!</f>
        <v>#REF!</v>
      </c>
    </row>
    <row r="11" spans="1:4" x14ac:dyDescent="0.25">
      <c r="A11" t="s">
        <v>97</v>
      </c>
      <c r="C11">
        <v>170</v>
      </c>
      <c r="D11">
        <f>C11*20</f>
        <v>3400</v>
      </c>
    </row>
    <row r="12" spans="1:4" x14ac:dyDescent="0.25">
      <c r="A12" t="s">
        <v>104</v>
      </c>
      <c r="C12">
        <v>25</v>
      </c>
      <c r="D12">
        <f>C12*10</f>
        <v>250</v>
      </c>
    </row>
    <row r="13" spans="1:4" x14ac:dyDescent="0.25">
      <c r="A13" t="s">
        <v>105</v>
      </c>
      <c r="D13">
        <v>400</v>
      </c>
    </row>
    <row r="15" spans="1:4" x14ac:dyDescent="0.25">
      <c r="A15" t="s">
        <v>98</v>
      </c>
      <c r="B15" t="s">
        <v>99</v>
      </c>
      <c r="C15">
        <v>40</v>
      </c>
      <c r="D15">
        <f>C15+C16+C17+C18+C19</f>
        <v>84</v>
      </c>
    </row>
    <row r="16" spans="1:4" x14ac:dyDescent="0.25">
      <c r="B16" t="s">
        <v>100</v>
      </c>
      <c r="C16">
        <v>26</v>
      </c>
    </row>
    <row r="17" spans="2:4" x14ac:dyDescent="0.25">
      <c r="B17" t="s">
        <v>101</v>
      </c>
      <c r="C17">
        <v>5</v>
      </c>
    </row>
    <row r="18" spans="2:4" x14ac:dyDescent="0.25">
      <c r="B18" t="s">
        <v>102</v>
      </c>
      <c r="C18">
        <v>7</v>
      </c>
    </row>
    <row r="19" spans="2:4" x14ac:dyDescent="0.25">
      <c r="B19" t="s">
        <v>103</v>
      </c>
      <c r="C19">
        <v>6</v>
      </c>
    </row>
    <row r="22" spans="2:4" ht="15.75" x14ac:dyDescent="0.25">
      <c r="D22" s="44" t="e">
        <f>SUM(D10:D21)</f>
        <v>#REF!</v>
      </c>
    </row>
    <row r="23" spans="2:4" x14ac:dyDescent="0.25">
      <c r="D23" t="e">
        <f>D22*4</f>
        <v>#REF!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U13 sprzatanie Tab 1 i Tab 2 </vt:lpstr>
      <vt:lpstr>Arkusz1</vt:lpstr>
      <vt:lpstr>ilość osob</vt:lpstr>
      <vt:lpstr>'U13 sprzatanie Tab 1 i Tab 2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Michał Długoń</cp:lastModifiedBy>
  <cp:lastPrinted>2026-09-16T11:33:06Z</cp:lastPrinted>
  <dcterms:created xsi:type="dcterms:W3CDTF">2023-05-09T15:10:49Z</dcterms:created>
  <dcterms:modified xsi:type="dcterms:W3CDTF">2026-09-16T11:33:08Z</dcterms:modified>
</cp:coreProperties>
</file>